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/>
  </bookViews>
  <sheets>
    <sheet name="Rekapitulace stavby" sheetId="1" r:id="rId1"/>
    <sheet name="SO.01 - Újezd 56 - str.d...." sheetId="2" r:id="rId2"/>
    <sheet name="SO.02 - Sedlčany - kolejo..." sheetId="3" r:id="rId3"/>
    <sheet name="SO.03 - Praha Žižkov - do..." sheetId="4" r:id="rId4"/>
    <sheet name="SO.04 - Chrášťany - výhyb..." sheetId="5" r:id="rId5"/>
    <sheet name="SO.05 - Chrášťany - výhyb..." sheetId="6" r:id="rId6"/>
    <sheet name="SO.06 - Milostín - sklad ..." sheetId="7" r:id="rId7"/>
    <sheet name="SO.07 - Milostín - útulek..." sheetId="8" r:id="rId8"/>
    <sheet name="SO.08 - Oskořínek - závor..." sheetId="9" r:id="rId9"/>
    <sheet name="SO.09 - Kladno Dubí - útu..." sheetId="10" r:id="rId10"/>
    <sheet name="SO.10 - Praha Vyšehrad - ..." sheetId="11" r:id="rId11"/>
    <sheet name="SO.11 - Svojetín - výh. s..." sheetId="12" r:id="rId12"/>
    <sheet name="SO.12 - Mutějovice žst. -..." sheetId="13" r:id="rId13"/>
    <sheet name="SO.13 - Benešov u Prahy -..." sheetId="14" r:id="rId14"/>
    <sheet name="Pokyny pro vyplnění" sheetId="15" r:id="rId15"/>
  </sheets>
  <definedNames>
    <definedName name="_xlnm._FilterDatabase" localSheetId="1" hidden="1">'SO.01 - Újezd 56 - str.d....'!$C$91:$K$142</definedName>
    <definedName name="_xlnm._FilterDatabase" localSheetId="2" hidden="1">'SO.02 - Sedlčany - kolejo...'!$C$94:$K$153</definedName>
    <definedName name="_xlnm._FilterDatabase" localSheetId="3" hidden="1">'SO.03 - Praha Žižkov - do...'!$C$89:$K$125</definedName>
    <definedName name="_xlnm._FilterDatabase" localSheetId="4" hidden="1">'SO.04 - Chrášťany - výhyb...'!$C$92:$K$144</definedName>
    <definedName name="_xlnm._FilterDatabase" localSheetId="5" hidden="1">'SO.05 - Chrášťany - výhyb...'!$C$90:$K$134</definedName>
    <definedName name="_xlnm._FilterDatabase" localSheetId="6" hidden="1">'SO.06 - Milostín - sklad ...'!$C$87:$K$121</definedName>
    <definedName name="_xlnm._FilterDatabase" localSheetId="7" hidden="1">'SO.07 - Milostín - útulek...'!$C$88:$K$123</definedName>
    <definedName name="_xlnm._FilterDatabase" localSheetId="8" hidden="1">'SO.08 - Oskořínek - závor...'!$C$88:$K$127</definedName>
    <definedName name="_xlnm._FilterDatabase" localSheetId="9" hidden="1">'SO.09 - Kladno Dubí - útu...'!$C$89:$K$121</definedName>
    <definedName name="_xlnm._FilterDatabase" localSheetId="10" hidden="1">'SO.10 - Praha Vyšehrad - ...'!$C$93:$K$153</definedName>
    <definedName name="_xlnm._FilterDatabase" localSheetId="11" hidden="1">'SO.11 - Svojetín - výh. s...'!$C$91:$K$135</definedName>
    <definedName name="_xlnm._FilterDatabase" localSheetId="12" hidden="1">'SO.12 - Mutějovice žst. -...'!$C$90:$K$136</definedName>
    <definedName name="_xlnm._FilterDatabase" localSheetId="13" hidden="1">'SO.13 - Benešov u Prahy -...'!$C$89:$K$134</definedName>
    <definedName name="_xlnm.Print_Titles" localSheetId="0">'Rekapitulace stavby'!$52:$52</definedName>
    <definedName name="_xlnm.Print_Titles" localSheetId="1">'SO.01 - Újezd 56 - str.d....'!$91:$91</definedName>
    <definedName name="_xlnm.Print_Titles" localSheetId="2">'SO.02 - Sedlčany - kolejo...'!$94:$94</definedName>
    <definedName name="_xlnm.Print_Titles" localSheetId="3">'SO.03 - Praha Žižkov - do...'!$89:$89</definedName>
    <definedName name="_xlnm.Print_Titles" localSheetId="4">'SO.04 - Chrášťany - výhyb...'!$92:$92</definedName>
    <definedName name="_xlnm.Print_Titles" localSheetId="5">'SO.05 - Chrášťany - výhyb...'!$90:$90</definedName>
    <definedName name="_xlnm.Print_Titles" localSheetId="6">'SO.06 - Milostín - sklad ...'!$87:$87</definedName>
    <definedName name="_xlnm.Print_Titles" localSheetId="7">'SO.07 - Milostín - útulek...'!$88:$88</definedName>
    <definedName name="_xlnm.Print_Titles" localSheetId="8">'SO.08 - Oskořínek - závor...'!$88:$88</definedName>
    <definedName name="_xlnm.Print_Titles" localSheetId="9">'SO.09 - Kladno Dubí - útu...'!$89:$89</definedName>
    <definedName name="_xlnm.Print_Titles" localSheetId="10">'SO.10 - Praha Vyšehrad - ...'!$93:$93</definedName>
    <definedName name="_xlnm.Print_Titles" localSheetId="11">'SO.11 - Svojetín - výh. s...'!$91:$91</definedName>
    <definedName name="_xlnm.Print_Titles" localSheetId="12">'SO.12 - Mutějovice žst. -...'!$90:$90</definedName>
    <definedName name="_xlnm.Print_Titles" localSheetId="13">'SO.13 - Benešov u Prahy -...'!$89:$89</definedName>
    <definedName name="_xlnm.Print_Area" localSheetId="14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stavby'!$C$42:$AQ$68</definedName>
    <definedName name="_xlnm.Print_Area" localSheetId="1">'SO.01 - Újezd 56 - str.d....'!$C$4:$J$39,'SO.01 - Újezd 56 - str.d....'!$C$45:$J$73,'SO.01 - Újezd 56 - str.d....'!$C$79:$K$142</definedName>
    <definedName name="_xlnm.Print_Area" localSheetId="2">'SO.02 - Sedlčany - kolejo...'!$C$4:$J$39,'SO.02 - Sedlčany - kolejo...'!$C$45:$J$76,'SO.02 - Sedlčany - kolejo...'!$C$82:$K$153</definedName>
    <definedName name="_xlnm.Print_Area" localSheetId="3">'SO.03 - Praha Žižkov - do...'!$C$4:$J$39,'SO.03 - Praha Žižkov - do...'!$C$45:$J$71,'SO.03 - Praha Žižkov - do...'!$C$77:$K$125</definedName>
    <definedName name="_xlnm.Print_Area" localSheetId="4">'SO.04 - Chrášťany - výhyb...'!$C$4:$J$39,'SO.04 - Chrášťany - výhyb...'!$C$45:$J$74,'SO.04 - Chrášťany - výhyb...'!$C$80:$K$144</definedName>
    <definedName name="_xlnm.Print_Area" localSheetId="5">'SO.05 - Chrášťany - výhyb...'!$C$4:$J$39,'SO.05 - Chrášťany - výhyb...'!$C$45:$J$72,'SO.05 - Chrášťany - výhyb...'!$C$78:$K$134</definedName>
    <definedName name="_xlnm.Print_Area" localSheetId="6">'SO.06 - Milostín - sklad ...'!$C$4:$J$39,'SO.06 - Milostín - sklad ...'!$C$45:$J$69,'SO.06 - Milostín - sklad ...'!$C$75:$K$121</definedName>
    <definedName name="_xlnm.Print_Area" localSheetId="7">'SO.07 - Milostín - útulek...'!$C$4:$J$39,'SO.07 - Milostín - útulek...'!$C$45:$J$70,'SO.07 - Milostín - útulek...'!$C$76:$K$123</definedName>
    <definedName name="_xlnm.Print_Area" localSheetId="8">'SO.08 - Oskořínek - závor...'!$C$4:$J$39,'SO.08 - Oskořínek - závor...'!$C$45:$J$70,'SO.08 - Oskořínek - závor...'!$C$76:$K$127</definedName>
    <definedName name="_xlnm.Print_Area" localSheetId="9">'SO.09 - Kladno Dubí - útu...'!$C$4:$J$39,'SO.09 - Kladno Dubí - útu...'!$C$45:$J$71,'SO.09 - Kladno Dubí - útu...'!$C$77:$K$121</definedName>
    <definedName name="_xlnm.Print_Area" localSheetId="10">'SO.10 - Praha Vyšehrad - ...'!$C$4:$J$39,'SO.10 - Praha Vyšehrad - ...'!$C$45:$J$75,'SO.10 - Praha Vyšehrad - ...'!$C$81:$K$153</definedName>
    <definedName name="_xlnm.Print_Area" localSheetId="11">'SO.11 - Svojetín - výh. s...'!$C$4:$J$39,'SO.11 - Svojetín - výh. s...'!$C$45:$J$73,'SO.11 - Svojetín - výh. s...'!$C$79:$K$135</definedName>
    <definedName name="_xlnm.Print_Area" localSheetId="12">'SO.12 - Mutějovice žst. -...'!$C$4:$J$39,'SO.12 - Mutějovice žst. -...'!$C$45:$J$72,'SO.12 - Mutějovice žst. -...'!$C$78:$K$136</definedName>
    <definedName name="_xlnm.Print_Area" localSheetId="13">'SO.13 - Benešov u Prahy -...'!$C$4:$J$39,'SO.13 - Benešov u Prahy -...'!$C$45:$J$71,'SO.13 - Benešov u Prahy -...'!$C$77:$K$134</definedName>
  </definedNames>
  <calcPr calcId="145621"/>
</workbook>
</file>

<file path=xl/calcChain.xml><?xml version="1.0" encoding="utf-8"?>
<calcChain xmlns="http://schemas.openxmlformats.org/spreadsheetml/2006/main">
  <c r="J37" i="14" l="1"/>
  <c r="J36" i="14"/>
  <c r="AY67" i="1"/>
  <c r="J35" i="14"/>
  <c r="AX67" i="1"/>
  <c r="BI134" i="14"/>
  <c r="BH134" i="14"/>
  <c r="BG134" i="14"/>
  <c r="BF134" i="14"/>
  <c r="T134" i="14"/>
  <c r="T133" i="14"/>
  <c r="R134" i="14"/>
  <c r="R133" i="14" s="1"/>
  <c r="P134" i="14"/>
  <c r="P133" i="14"/>
  <c r="BK134" i="14"/>
  <c r="BK133" i="14" s="1"/>
  <c r="J133" i="14" s="1"/>
  <c r="J70" i="14" s="1"/>
  <c r="J134" i="14"/>
  <c r="BE134" i="14"/>
  <c r="BI132" i="14"/>
  <c r="BH132" i="14"/>
  <c r="BG132" i="14"/>
  <c r="BF132" i="14"/>
  <c r="T132" i="14"/>
  <c r="T131" i="14"/>
  <c r="R132" i="14"/>
  <c r="R131" i="14" s="1"/>
  <c r="P132" i="14"/>
  <c r="P131" i="14"/>
  <c r="BK132" i="14"/>
  <c r="BK131" i="14" s="1"/>
  <c r="J131" i="14" s="1"/>
  <c r="J69" i="14" s="1"/>
  <c r="J132" i="14"/>
  <c r="BE132" i="14"/>
  <c r="BI130" i="14"/>
  <c r="BH130" i="14"/>
  <c r="BG130" i="14"/>
  <c r="BF130" i="14"/>
  <c r="T130" i="14"/>
  <c r="T129" i="14"/>
  <c r="R130" i="14"/>
  <c r="R129" i="14" s="1"/>
  <c r="P130" i="14"/>
  <c r="P129" i="14"/>
  <c r="BK130" i="14"/>
  <c r="BK129" i="14" s="1"/>
  <c r="J129" i="14" s="1"/>
  <c r="J68" i="14" s="1"/>
  <c r="J130" i="14"/>
  <c r="BE130" i="14"/>
  <c r="BI128" i="14"/>
  <c r="BH128" i="14"/>
  <c r="BG128" i="14"/>
  <c r="BF128" i="14"/>
  <c r="T128" i="14"/>
  <c r="R128" i="14"/>
  <c r="P128" i="14"/>
  <c r="BK128" i="14"/>
  <c r="J128" i="14"/>
  <c r="BE128" i="14"/>
  <c r="BI127" i="14"/>
  <c r="BH127" i="14"/>
  <c r="BG127" i="14"/>
  <c r="BF127" i="14"/>
  <c r="T127" i="14"/>
  <c r="R127" i="14"/>
  <c r="P127" i="14"/>
  <c r="BK127" i="14"/>
  <c r="J127" i="14"/>
  <c r="BE127" i="14" s="1"/>
  <c r="BI126" i="14"/>
  <c r="BH126" i="14"/>
  <c r="BG126" i="14"/>
  <c r="BF126" i="14"/>
  <c r="T126" i="14"/>
  <c r="R126" i="14"/>
  <c r="P126" i="14"/>
  <c r="BK126" i="14"/>
  <c r="J126" i="14"/>
  <c r="BE126" i="14"/>
  <c r="BI125" i="14"/>
  <c r="BH125" i="14"/>
  <c r="BG125" i="14"/>
  <c r="BF125" i="14"/>
  <c r="T125" i="14"/>
  <c r="R125" i="14"/>
  <c r="P125" i="14"/>
  <c r="BK125" i="14"/>
  <c r="J125" i="14"/>
  <c r="BE125" i="14" s="1"/>
  <c r="BI124" i="14"/>
  <c r="BH124" i="14"/>
  <c r="BG124" i="14"/>
  <c r="BF124" i="14"/>
  <c r="T124" i="14"/>
  <c r="R124" i="14"/>
  <c r="P124" i="14"/>
  <c r="BK124" i="14"/>
  <c r="J124" i="14"/>
  <c r="BE124" i="14"/>
  <c r="BI123" i="14"/>
  <c r="BH123" i="14"/>
  <c r="BG123" i="14"/>
  <c r="BF123" i="14"/>
  <c r="T123" i="14"/>
  <c r="T122" i="14" s="1"/>
  <c r="R123" i="14"/>
  <c r="R122" i="14"/>
  <c r="P123" i="14"/>
  <c r="P122" i="14" s="1"/>
  <c r="P119" i="14" s="1"/>
  <c r="BK123" i="14"/>
  <c r="BK122" i="14"/>
  <c r="J122" i="14" s="1"/>
  <c r="J67" i="14" s="1"/>
  <c r="J123" i="14"/>
  <c r="BE123" i="14" s="1"/>
  <c r="BI121" i="14"/>
  <c r="BH121" i="14"/>
  <c r="BG121" i="14"/>
  <c r="BF121" i="14"/>
  <c r="T121" i="14"/>
  <c r="T120" i="14" s="1"/>
  <c r="R121" i="14"/>
  <c r="R120" i="14"/>
  <c r="R119" i="14" s="1"/>
  <c r="P121" i="14"/>
  <c r="P120" i="14"/>
  <c r="BK121" i="14"/>
  <c r="BK120" i="14" s="1"/>
  <c r="J121" i="14"/>
  <c r="BE121" i="14"/>
  <c r="BI118" i="14"/>
  <c r="BH118" i="14"/>
  <c r="BG118" i="14"/>
  <c r="BF118" i="14"/>
  <c r="T118" i="14"/>
  <c r="R118" i="14"/>
  <c r="P118" i="14"/>
  <c r="BK118" i="14"/>
  <c r="J118" i="14"/>
  <c r="BE118" i="14"/>
  <c r="BI117" i="14"/>
  <c r="BH117" i="14"/>
  <c r="BG117" i="14"/>
  <c r="BF117" i="14"/>
  <c r="T117" i="14"/>
  <c r="R117" i="14"/>
  <c r="P117" i="14"/>
  <c r="BK117" i="14"/>
  <c r="J117" i="14"/>
  <c r="BE117" i="14" s="1"/>
  <c r="BI116" i="14"/>
  <c r="BH116" i="14"/>
  <c r="BG116" i="14"/>
  <c r="BF116" i="14"/>
  <c r="T116" i="14"/>
  <c r="R116" i="14"/>
  <c r="P116" i="14"/>
  <c r="BK116" i="14"/>
  <c r="J116" i="14"/>
  <c r="BE116" i="14"/>
  <c r="BI115" i="14"/>
  <c r="BH115" i="14"/>
  <c r="BG115" i="14"/>
  <c r="BF115" i="14"/>
  <c r="T115" i="14"/>
  <c r="R115" i="14"/>
  <c r="P115" i="14"/>
  <c r="BK115" i="14"/>
  <c r="J115" i="14"/>
  <c r="BE115" i="14" s="1"/>
  <c r="BI114" i="14"/>
  <c r="BH114" i="14"/>
  <c r="BG114" i="14"/>
  <c r="BF114" i="14"/>
  <c r="T114" i="14"/>
  <c r="R114" i="14"/>
  <c r="P114" i="14"/>
  <c r="BK114" i="14"/>
  <c r="J114" i="14"/>
  <c r="BE114" i="14"/>
  <c r="BI113" i="14"/>
  <c r="BH113" i="14"/>
  <c r="BG113" i="14"/>
  <c r="BF113" i="14"/>
  <c r="T113" i="14"/>
  <c r="T111" i="14" s="1"/>
  <c r="T91" i="14" s="1"/>
  <c r="R113" i="14"/>
  <c r="P113" i="14"/>
  <c r="BK113" i="14"/>
  <c r="J113" i="14"/>
  <c r="BE113" i="14" s="1"/>
  <c r="BI112" i="14"/>
  <c r="BH112" i="14"/>
  <c r="BG112" i="14"/>
  <c r="BF112" i="14"/>
  <c r="T112" i="14"/>
  <c r="R112" i="14"/>
  <c r="R111" i="14" s="1"/>
  <c r="P112" i="14"/>
  <c r="P111" i="14"/>
  <c r="BK112" i="14"/>
  <c r="BK111" i="14" s="1"/>
  <c r="J111" i="14" s="1"/>
  <c r="J64" i="14" s="1"/>
  <c r="J112" i="14"/>
  <c r="BE112" i="14"/>
  <c r="BI110" i="14"/>
  <c r="BH110" i="14"/>
  <c r="BG110" i="14"/>
  <c r="BF110" i="14"/>
  <c r="T110" i="14"/>
  <c r="R110" i="14"/>
  <c r="P110" i="14"/>
  <c r="BK110" i="14"/>
  <c r="J110" i="14"/>
  <c r="BE110" i="14"/>
  <c r="BI109" i="14"/>
  <c r="BH109" i="14"/>
  <c r="BG109" i="14"/>
  <c r="BF109" i="14"/>
  <c r="T109" i="14"/>
  <c r="R109" i="14"/>
  <c r="P109" i="14"/>
  <c r="BK109" i="14"/>
  <c r="J109" i="14"/>
  <c r="BE109" i="14" s="1"/>
  <c r="BI108" i="14"/>
  <c r="BH108" i="14"/>
  <c r="BG108" i="14"/>
  <c r="BF108" i="14"/>
  <c r="T108" i="14"/>
  <c r="R108" i="14"/>
  <c r="P108" i="14"/>
  <c r="BK108" i="14"/>
  <c r="J108" i="14"/>
  <c r="BE108" i="14"/>
  <c r="BI107" i="14"/>
  <c r="BH107" i="14"/>
  <c r="BG107" i="14"/>
  <c r="BF107" i="14"/>
  <c r="T107" i="14"/>
  <c r="R107" i="14"/>
  <c r="P107" i="14"/>
  <c r="BK107" i="14"/>
  <c r="J107" i="14"/>
  <c r="BE107" i="14" s="1"/>
  <c r="BI106" i="14"/>
  <c r="BH106" i="14"/>
  <c r="BG106" i="14"/>
  <c r="BF106" i="14"/>
  <c r="T106" i="14"/>
  <c r="R106" i="14"/>
  <c r="P106" i="14"/>
  <c r="BK106" i="14"/>
  <c r="J106" i="14"/>
  <c r="BE106" i="14"/>
  <c r="BI105" i="14"/>
  <c r="BH105" i="14"/>
  <c r="BG105" i="14"/>
  <c r="BF105" i="14"/>
  <c r="T105" i="14"/>
  <c r="R105" i="14"/>
  <c r="P105" i="14"/>
  <c r="BK105" i="14"/>
  <c r="J105" i="14"/>
  <c r="BE105" i="14" s="1"/>
  <c r="BI104" i="14"/>
  <c r="BH104" i="14"/>
  <c r="BG104" i="14"/>
  <c r="BF104" i="14"/>
  <c r="T104" i="14"/>
  <c r="T103" i="14"/>
  <c r="R104" i="14"/>
  <c r="R103" i="14" s="1"/>
  <c r="P104" i="14"/>
  <c r="P103" i="14"/>
  <c r="BK104" i="14"/>
  <c r="BK103" i="14" s="1"/>
  <c r="J103" i="14" s="1"/>
  <c r="J63" i="14" s="1"/>
  <c r="J104" i="14"/>
  <c r="BE104" i="14"/>
  <c r="BI102" i="14"/>
  <c r="BH102" i="14"/>
  <c r="BG102" i="14"/>
  <c r="BF102" i="14"/>
  <c r="T102" i="14"/>
  <c r="R102" i="14"/>
  <c r="P102" i="14"/>
  <c r="BK102" i="14"/>
  <c r="J102" i="14"/>
  <c r="BE102" i="14"/>
  <c r="BI101" i="14"/>
  <c r="BH101" i="14"/>
  <c r="BG101" i="14"/>
  <c r="BF101" i="14"/>
  <c r="T101" i="14"/>
  <c r="R101" i="14"/>
  <c r="P101" i="14"/>
  <c r="BK101" i="14"/>
  <c r="J101" i="14"/>
  <c r="BE101" i="14" s="1"/>
  <c r="BI100" i="14"/>
  <c r="BH100" i="14"/>
  <c r="BG100" i="14"/>
  <c r="BF100" i="14"/>
  <c r="T100" i="14"/>
  <c r="T99" i="14"/>
  <c r="R100" i="14"/>
  <c r="R99" i="14" s="1"/>
  <c r="P100" i="14"/>
  <c r="P99" i="14"/>
  <c r="BK100" i="14"/>
  <c r="BK99" i="14" s="1"/>
  <c r="J99" i="14" s="1"/>
  <c r="J62" i="14" s="1"/>
  <c r="J100" i="14"/>
  <c r="BE100" i="14"/>
  <c r="BI98" i="14"/>
  <c r="BH98" i="14"/>
  <c r="BG98" i="14"/>
  <c r="BF98" i="14"/>
  <c r="T98" i="14"/>
  <c r="R98" i="14"/>
  <c r="P98" i="14"/>
  <c r="BK98" i="14"/>
  <c r="J98" i="14"/>
  <c r="BE98" i="14"/>
  <c r="BI97" i="14"/>
  <c r="BH97" i="14"/>
  <c r="BG97" i="14"/>
  <c r="BF97" i="14"/>
  <c r="T97" i="14"/>
  <c r="R97" i="14"/>
  <c r="P97" i="14"/>
  <c r="BK97" i="14"/>
  <c r="J97" i="14"/>
  <c r="BE97" i="14" s="1"/>
  <c r="BI96" i="14"/>
  <c r="BH96" i="14"/>
  <c r="BG96" i="14"/>
  <c r="BF96" i="14"/>
  <c r="T96" i="14"/>
  <c r="R96" i="14"/>
  <c r="P96" i="14"/>
  <c r="BK96" i="14"/>
  <c r="J96" i="14"/>
  <c r="BE96" i="14"/>
  <c r="BI95" i="14"/>
  <c r="BH95" i="14"/>
  <c r="BG95" i="14"/>
  <c r="BF95" i="14"/>
  <c r="T95" i="14"/>
  <c r="R95" i="14"/>
  <c r="P95" i="14"/>
  <c r="BK95" i="14"/>
  <c r="J95" i="14"/>
  <c r="BE95" i="14" s="1"/>
  <c r="BI94" i="14"/>
  <c r="BH94" i="14"/>
  <c r="BG94" i="14"/>
  <c r="BF94" i="14"/>
  <c r="T94" i="14"/>
  <c r="R94" i="14"/>
  <c r="P94" i="14"/>
  <c r="BK94" i="14"/>
  <c r="J94" i="14"/>
  <c r="BE94" i="14"/>
  <c r="BI93" i="14"/>
  <c r="F37" i="14" s="1"/>
  <c r="BD67" i="1" s="1"/>
  <c r="BH93" i="14"/>
  <c r="F36" i="14"/>
  <c r="BC67" i="1" s="1"/>
  <c r="BG93" i="14"/>
  <c r="F35" i="14"/>
  <c r="BB67" i="1"/>
  <c r="BF93" i="14"/>
  <c r="J34" i="14" s="1"/>
  <c r="AW67" i="1" s="1"/>
  <c r="F34" i="14"/>
  <c r="BA67" i="1" s="1"/>
  <c r="T93" i="14"/>
  <c r="T92" i="14"/>
  <c r="R93" i="14"/>
  <c r="R92" i="14"/>
  <c r="P93" i="14"/>
  <c r="P92" i="14"/>
  <c r="P91" i="14"/>
  <c r="P90" i="14" s="1"/>
  <c r="AU67" i="1" s="1"/>
  <c r="BK93" i="14"/>
  <c r="BK92" i="14"/>
  <c r="J92" i="14" s="1"/>
  <c r="J61" i="14" s="1"/>
  <c r="J93" i="14"/>
  <c r="BE93" i="14" s="1"/>
  <c r="J87" i="14"/>
  <c r="F86" i="14"/>
  <c r="F84" i="14"/>
  <c r="E82" i="14"/>
  <c r="J55" i="14"/>
  <c r="F54" i="14"/>
  <c r="F52" i="14"/>
  <c r="E50" i="14"/>
  <c r="J21" i="14"/>
  <c r="E21" i="14"/>
  <c r="J54" i="14" s="1"/>
  <c r="J20" i="14"/>
  <c r="J18" i="14"/>
  <c r="E18" i="14"/>
  <c r="F87" i="14" s="1"/>
  <c r="F55" i="14"/>
  <c r="J17" i="14"/>
  <c r="J12" i="14"/>
  <c r="J84" i="14" s="1"/>
  <c r="J52" i="14"/>
  <c r="E7" i="14"/>
  <c r="E48" i="14" s="1"/>
  <c r="J37" i="13"/>
  <c r="J36" i="13"/>
  <c r="AY66" i="1" s="1"/>
  <c r="J35" i="13"/>
  <c r="AX66" i="1"/>
  <c r="BI136" i="13"/>
  <c r="BH136" i="13"/>
  <c r="BG136" i="13"/>
  <c r="BF136" i="13"/>
  <c r="T136" i="13"/>
  <c r="T135" i="13" s="1"/>
  <c r="R136" i="13"/>
  <c r="R135" i="13"/>
  <c r="P136" i="13"/>
  <c r="P135" i="13" s="1"/>
  <c r="BK136" i="13"/>
  <c r="BK135" i="13"/>
  <c r="J135" i="13" s="1"/>
  <c r="J71" i="13" s="1"/>
  <c r="J136" i="13"/>
  <c r="BE136" i="13" s="1"/>
  <c r="BI134" i="13"/>
  <c r="BH134" i="13"/>
  <c r="BG134" i="13"/>
  <c r="BF134" i="13"/>
  <c r="T134" i="13"/>
  <c r="T133" i="13" s="1"/>
  <c r="R134" i="13"/>
  <c r="R133" i="13"/>
  <c r="P134" i="13"/>
  <c r="P133" i="13" s="1"/>
  <c r="BK134" i="13"/>
  <c r="BK133" i="13"/>
  <c r="J133" i="13" s="1"/>
  <c r="J70" i="13" s="1"/>
  <c r="J134" i="13"/>
  <c r="BE134" i="13"/>
  <c r="BI132" i="13"/>
  <c r="BH132" i="13"/>
  <c r="BG132" i="13"/>
  <c r="BF132" i="13"/>
  <c r="T132" i="13"/>
  <c r="T131" i="13" s="1"/>
  <c r="T130" i="13" s="1"/>
  <c r="R132" i="13"/>
  <c r="R131" i="13" s="1"/>
  <c r="R130" i="13" s="1"/>
  <c r="P132" i="13"/>
  <c r="P131" i="13"/>
  <c r="BK132" i="13"/>
  <c r="BK131" i="13"/>
  <c r="BK130" i="13" s="1"/>
  <c r="J130" i="13" s="1"/>
  <c r="J68" i="13" s="1"/>
  <c r="J131" i="13"/>
  <c r="J69" i="13" s="1"/>
  <c r="J132" i="13"/>
  <c r="BE132" i="13"/>
  <c r="BI129" i="13"/>
  <c r="BH129" i="13"/>
  <c r="BG129" i="13"/>
  <c r="BF129" i="13"/>
  <c r="T129" i="13"/>
  <c r="T128" i="13"/>
  <c r="R129" i="13"/>
  <c r="R128" i="13" s="1"/>
  <c r="P129" i="13"/>
  <c r="P128" i="13"/>
  <c r="BK129" i="13"/>
  <c r="BK128" i="13" s="1"/>
  <c r="J128" i="13" s="1"/>
  <c r="J67" i="13" s="1"/>
  <c r="J129" i="13"/>
  <c r="BE129" i="13" s="1"/>
  <c r="BI127" i="13"/>
  <c r="BH127" i="13"/>
  <c r="BG127" i="13"/>
  <c r="BF127" i="13"/>
  <c r="T127" i="13"/>
  <c r="R127" i="13"/>
  <c r="P127" i="13"/>
  <c r="BK127" i="13"/>
  <c r="J127" i="13"/>
  <c r="BE127" i="13"/>
  <c r="BI126" i="13"/>
  <c r="BH126" i="13"/>
  <c r="BG126" i="13"/>
  <c r="BF126" i="13"/>
  <c r="T126" i="13"/>
  <c r="T125" i="13" s="1"/>
  <c r="R126" i="13"/>
  <c r="R125" i="13"/>
  <c r="P126" i="13"/>
  <c r="P125" i="13" s="1"/>
  <c r="BK126" i="13"/>
  <c r="BK125" i="13"/>
  <c r="J125" i="13" s="1"/>
  <c r="J66" i="13" s="1"/>
  <c r="J126" i="13"/>
  <c r="BE126" i="13"/>
  <c r="BI124" i="13"/>
  <c r="BH124" i="13"/>
  <c r="BG124" i="13"/>
  <c r="BF124" i="13"/>
  <c r="T124" i="13"/>
  <c r="R124" i="13"/>
  <c r="P124" i="13"/>
  <c r="BK124" i="13"/>
  <c r="J124" i="13"/>
  <c r="BE124" i="13"/>
  <c r="BI123" i="13"/>
  <c r="BH123" i="13"/>
  <c r="BG123" i="13"/>
  <c r="BF123" i="13"/>
  <c r="T123" i="13"/>
  <c r="T122" i="13"/>
  <c r="R123" i="13"/>
  <c r="R122" i="13" s="1"/>
  <c r="R121" i="13" s="1"/>
  <c r="P123" i="13"/>
  <c r="P122" i="13" s="1"/>
  <c r="P121" i="13" s="1"/>
  <c r="BK123" i="13"/>
  <c r="BK122" i="13"/>
  <c r="J123" i="13"/>
  <c r="BE123" i="13" s="1"/>
  <c r="BI120" i="13"/>
  <c r="BH120" i="13"/>
  <c r="BG120" i="13"/>
  <c r="BF120" i="13"/>
  <c r="T120" i="13"/>
  <c r="R120" i="13"/>
  <c r="P120" i="13"/>
  <c r="BK120" i="13"/>
  <c r="J120" i="13"/>
  <c r="BE120" i="13"/>
  <c r="BI119" i="13"/>
  <c r="BH119" i="13"/>
  <c r="BG119" i="13"/>
  <c r="BF119" i="13"/>
  <c r="T119" i="13"/>
  <c r="R119" i="13"/>
  <c r="P119" i="13"/>
  <c r="BK119" i="13"/>
  <c r="J119" i="13"/>
  <c r="BE119" i="13"/>
  <c r="BI118" i="13"/>
  <c r="BH118" i="13"/>
  <c r="BG118" i="13"/>
  <c r="BF118" i="13"/>
  <c r="T118" i="13"/>
  <c r="R118" i="13"/>
  <c r="P118" i="13"/>
  <c r="BK118" i="13"/>
  <c r="J118" i="13"/>
  <c r="BE118" i="13"/>
  <c r="BI117" i="13"/>
  <c r="BH117" i="13"/>
  <c r="BG117" i="13"/>
  <c r="BF117" i="13"/>
  <c r="T117" i="13"/>
  <c r="R117" i="13"/>
  <c r="P117" i="13"/>
  <c r="BK117" i="13"/>
  <c r="J117" i="13"/>
  <c r="BE117" i="13"/>
  <c r="BI116" i="13"/>
  <c r="BH116" i="13"/>
  <c r="BG116" i="13"/>
  <c r="BF116" i="13"/>
  <c r="T116" i="13"/>
  <c r="R116" i="13"/>
  <c r="P116" i="13"/>
  <c r="BK116" i="13"/>
  <c r="J116" i="13"/>
  <c r="BE116" i="13"/>
  <c r="BI115" i="13"/>
  <c r="BH115" i="13"/>
  <c r="BG115" i="13"/>
  <c r="BF115" i="13"/>
  <c r="T115" i="13"/>
  <c r="R115" i="13"/>
  <c r="P115" i="13"/>
  <c r="BK115" i="13"/>
  <c r="J115" i="13"/>
  <c r="BE115" i="13"/>
  <c r="BI114" i="13"/>
  <c r="BH114" i="13"/>
  <c r="BG114" i="13"/>
  <c r="BF114" i="13"/>
  <c r="T114" i="13"/>
  <c r="T113" i="13"/>
  <c r="R114" i="13"/>
  <c r="R113" i="13"/>
  <c r="P114" i="13"/>
  <c r="P113" i="13"/>
  <c r="BK114" i="13"/>
  <c r="BK113" i="13"/>
  <c r="J113" i="13" s="1"/>
  <c r="J63" i="13" s="1"/>
  <c r="J114" i="13"/>
  <c r="BE114" i="13" s="1"/>
  <c r="BI112" i="13"/>
  <c r="BH112" i="13"/>
  <c r="BG112" i="13"/>
  <c r="BF112" i="13"/>
  <c r="T112" i="13"/>
  <c r="R112" i="13"/>
  <c r="P112" i="13"/>
  <c r="BK112" i="13"/>
  <c r="J112" i="13"/>
  <c r="BE112" i="13"/>
  <c r="BI111" i="13"/>
  <c r="BH111" i="13"/>
  <c r="BG111" i="13"/>
  <c r="BF111" i="13"/>
  <c r="T111" i="13"/>
  <c r="R111" i="13"/>
  <c r="P111" i="13"/>
  <c r="BK111" i="13"/>
  <c r="J111" i="13"/>
  <c r="BE111" i="13"/>
  <c r="BI110" i="13"/>
  <c r="BH110" i="13"/>
  <c r="BG110" i="13"/>
  <c r="BF110" i="13"/>
  <c r="T110" i="13"/>
  <c r="R110" i="13"/>
  <c r="P110" i="13"/>
  <c r="BK110" i="13"/>
  <c r="J110" i="13"/>
  <c r="BE110" i="13"/>
  <c r="BI109" i="13"/>
  <c r="BH109" i="13"/>
  <c r="BG109" i="13"/>
  <c r="BF109" i="13"/>
  <c r="T109" i="13"/>
  <c r="R109" i="13"/>
  <c r="P109" i="13"/>
  <c r="BK109" i="13"/>
  <c r="J109" i="13"/>
  <c r="BE109" i="13"/>
  <c r="BI108" i="13"/>
  <c r="BH108" i="13"/>
  <c r="BG108" i="13"/>
  <c r="BF108" i="13"/>
  <c r="T108" i="13"/>
  <c r="T107" i="13"/>
  <c r="R108" i="13"/>
  <c r="R107" i="13"/>
  <c r="P108" i="13"/>
  <c r="P107" i="13"/>
  <c r="BK108" i="13"/>
  <c r="BK107" i="13"/>
  <c r="J107" i="13" s="1"/>
  <c r="J62" i="13" s="1"/>
  <c r="J108" i="13"/>
  <c r="BE108" i="13" s="1"/>
  <c r="BI106" i="13"/>
  <c r="BH106" i="13"/>
  <c r="BG106" i="13"/>
  <c r="BF106" i="13"/>
  <c r="T106" i="13"/>
  <c r="R106" i="13"/>
  <c r="P106" i="13"/>
  <c r="BK106" i="13"/>
  <c r="J106" i="13"/>
  <c r="BE106" i="13"/>
  <c r="BI105" i="13"/>
  <c r="BH105" i="13"/>
  <c r="BG105" i="13"/>
  <c r="BF105" i="13"/>
  <c r="T105" i="13"/>
  <c r="R105" i="13"/>
  <c r="P105" i="13"/>
  <c r="BK105" i="13"/>
  <c r="J105" i="13"/>
  <c r="BE105" i="13"/>
  <c r="BI104" i="13"/>
  <c r="BH104" i="13"/>
  <c r="BG104" i="13"/>
  <c r="BF104" i="13"/>
  <c r="T104" i="13"/>
  <c r="R104" i="13"/>
  <c r="P104" i="13"/>
  <c r="BK104" i="13"/>
  <c r="J104" i="13"/>
  <c r="BE104" i="13"/>
  <c r="BI103" i="13"/>
  <c r="BH103" i="13"/>
  <c r="BG103" i="13"/>
  <c r="BF103" i="13"/>
  <c r="T103" i="13"/>
  <c r="R103" i="13"/>
  <c r="P103" i="13"/>
  <c r="BK103" i="13"/>
  <c r="J103" i="13"/>
  <c r="BE103" i="13"/>
  <c r="BI102" i="13"/>
  <c r="BH102" i="13"/>
  <c r="BG102" i="13"/>
  <c r="BF102" i="13"/>
  <c r="T102" i="13"/>
  <c r="R102" i="13"/>
  <c r="P102" i="13"/>
  <c r="BK102" i="13"/>
  <c r="J102" i="13"/>
  <c r="BE102" i="13"/>
  <c r="BI101" i="13"/>
  <c r="BH101" i="13"/>
  <c r="BG101" i="13"/>
  <c r="BF101" i="13"/>
  <c r="T101" i="13"/>
  <c r="R101" i="13"/>
  <c r="P101" i="13"/>
  <c r="BK101" i="13"/>
  <c r="J101" i="13"/>
  <c r="BE101" i="13"/>
  <c r="BI100" i="13"/>
  <c r="BH100" i="13"/>
  <c r="BG100" i="13"/>
  <c r="BF100" i="13"/>
  <c r="T100" i="13"/>
  <c r="R100" i="13"/>
  <c r="P100" i="13"/>
  <c r="BK100" i="13"/>
  <c r="J100" i="13"/>
  <c r="BE100" i="13"/>
  <c r="BI99" i="13"/>
  <c r="BH99" i="13"/>
  <c r="BG99" i="13"/>
  <c r="BF99" i="13"/>
  <c r="T99" i="13"/>
  <c r="R99" i="13"/>
  <c r="P99" i="13"/>
  <c r="BK99" i="13"/>
  <c r="J99" i="13"/>
  <c r="BE99" i="13"/>
  <c r="BI98" i="13"/>
  <c r="BH98" i="13"/>
  <c r="BG98" i="13"/>
  <c r="BF98" i="13"/>
  <c r="T98" i="13"/>
  <c r="R98" i="13"/>
  <c r="P98" i="13"/>
  <c r="BK98" i="13"/>
  <c r="J98" i="13"/>
  <c r="BE98" i="13"/>
  <c r="BI97" i="13"/>
  <c r="BH97" i="13"/>
  <c r="BG97" i="13"/>
  <c r="BF97" i="13"/>
  <c r="T97" i="13"/>
  <c r="R97" i="13"/>
  <c r="P97" i="13"/>
  <c r="BK97" i="13"/>
  <c r="J97" i="13"/>
  <c r="BE97" i="13"/>
  <c r="BI96" i="13"/>
  <c r="BH96" i="13"/>
  <c r="BG96" i="13"/>
  <c r="BF96" i="13"/>
  <c r="T96" i="13"/>
  <c r="R96" i="13"/>
  <c r="P96" i="13"/>
  <c r="BK96" i="13"/>
  <c r="J96" i="13"/>
  <c r="BE96" i="13"/>
  <c r="BI95" i="13"/>
  <c r="BH95" i="13"/>
  <c r="BG95" i="13"/>
  <c r="BF95" i="13"/>
  <c r="T95" i="13"/>
  <c r="R95" i="13"/>
  <c r="P95" i="13"/>
  <c r="BK95" i="13"/>
  <c r="J95" i="13"/>
  <c r="BE95" i="13"/>
  <c r="BI94" i="13"/>
  <c r="F37" i="13"/>
  <c r="BD66" i="1" s="1"/>
  <c r="BH94" i="13"/>
  <c r="F36" i="13" s="1"/>
  <c r="BC66" i="1" s="1"/>
  <c r="BG94" i="13"/>
  <c r="F35" i="13"/>
  <c r="BB66" i="1" s="1"/>
  <c r="BF94" i="13"/>
  <c r="J34" i="13" s="1"/>
  <c r="AW66" i="1" s="1"/>
  <c r="T94" i="13"/>
  <c r="T93" i="13"/>
  <c r="T92" i="13" s="1"/>
  <c r="R94" i="13"/>
  <c r="R93" i="13"/>
  <c r="R92" i="13" s="1"/>
  <c r="R91" i="13" s="1"/>
  <c r="P94" i="13"/>
  <c r="P93" i="13"/>
  <c r="P92" i="13" s="1"/>
  <c r="BK94" i="13"/>
  <c r="BK93" i="13" s="1"/>
  <c r="J94" i="13"/>
  <c r="BE94" i="13" s="1"/>
  <c r="J88" i="13"/>
  <c r="F87" i="13"/>
  <c r="F85" i="13"/>
  <c r="E83" i="13"/>
  <c r="J55" i="13"/>
  <c r="F54" i="13"/>
  <c r="F52" i="13"/>
  <c r="E50" i="13"/>
  <c r="J21" i="13"/>
  <c r="E21" i="13"/>
  <c r="J87" i="13" s="1"/>
  <c r="J20" i="13"/>
  <c r="J18" i="13"/>
  <c r="E18" i="13"/>
  <c r="F88" i="13"/>
  <c r="F55" i="13"/>
  <c r="J17" i="13"/>
  <c r="J12" i="13"/>
  <c r="J85" i="13"/>
  <c r="J52" i="13"/>
  <c r="E7" i="13"/>
  <c r="E81" i="13" s="1"/>
  <c r="J37" i="12"/>
  <c r="J36" i="12"/>
  <c r="AY65" i="1" s="1"/>
  <c r="J35" i="12"/>
  <c r="AX65" i="1"/>
  <c r="BI135" i="12"/>
  <c r="BH135" i="12"/>
  <c r="BG135" i="12"/>
  <c r="BF135" i="12"/>
  <c r="T135" i="12"/>
  <c r="T134" i="12" s="1"/>
  <c r="R135" i="12"/>
  <c r="R134" i="12"/>
  <c r="P135" i="12"/>
  <c r="P134" i="12" s="1"/>
  <c r="BK135" i="12"/>
  <c r="BK134" i="12"/>
  <c r="J134" i="12"/>
  <c r="J72" i="12" s="1"/>
  <c r="J135" i="12"/>
  <c r="BE135" i="12"/>
  <c r="BI133" i="12"/>
  <c r="BH133" i="12"/>
  <c r="BG133" i="12"/>
  <c r="BF133" i="12"/>
  <c r="T133" i="12"/>
  <c r="T132" i="12" s="1"/>
  <c r="R133" i="12"/>
  <c r="R132" i="12"/>
  <c r="P133" i="12"/>
  <c r="P132" i="12" s="1"/>
  <c r="BK133" i="12"/>
  <c r="BK132" i="12"/>
  <c r="J132" i="12"/>
  <c r="J71" i="12" s="1"/>
  <c r="J133" i="12"/>
  <c r="BE133" i="12"/>
  <c r="BI131" i="12"/>
  <c r="BH131" i="12"/>
  <c r="BG131" i="12"/>
  <c r="BF131" i="12"/>
  <c r="T131" i="12"/>
  <c r="T130" i="12" s="1"/>
  <c r="R131" i="12"/>
  <c r="R130" i="12"/>
  <c r="R129" i="12" s="1"/>
  <c r="P131" i="12"/>
  <c r="P130" i="12" s="1"/>
  <c r="P129" i="12" s="1"/>
  <c r="BK131" i="12"/>
  <c r="BK130" i="12"/>
  <c r="J130" i="12" s="1"/>
  <c r="J70" i="12" s="1"/>
  <c r="J131" i="12"/>
  <c r="BE131" i="12"/>
  <c r="BI128" i="12"/>
  <c r="BH128" i="12"/>
  <c r="BG128" i="12"/>
  <c r="BF128" i="12"/>
  <c r="T128" i="12"/>
  <c r="T127" i="12"/>
  <c r="R128" i="12"/>
  <c r="R127" i="12" s="1"/>
  <c r="P128" i="12"/>
  <c r="P127" i="12"/>
  <c r="BK128" i="12"/>
  <c r="BK127" i="12" s="1"/>
  <c r="J127" i="12" s="1"/>
  <c r="J68" i="12" s="1"/>
  <c r="J128" i="12"/>
  <c r="BE128" i="12"/>
  <c r="BI126" i="12"/>
  <c r="BH126" i="12"/>
  <c r="BG126" i="12"/>
  <c r="BF126" i="12"/>
  <c r="T126" i="12"/>
  <c r="T125" i="12"/>
  <c r="R126" i="12"/>
  <c r="R125" i="12" s="1"/>
  <c r="P126" i="12"/>
  <c r="P125" i="12"/>
  <c r="BK126" i="12"/>
  <c r="BK125" i="12" s="1"/>
  <c r="J125" i="12" s="1"/>
  <c r="J67" i="12" s="1"/>
  <c r="J126" i="12"/>
  <c r="BE126" i="12"/>
  <c r="BI124" i="12"/>
  <c r="BH124" i="12"/>
  <c r="BG124" i="12"/>
  <c r="BF124" i="12"/>
  <c r="T124" i="12"/>
  <c r="T123" i="12"/>
  <c r="R124" i="12"/>
  <c r="R123" i="12" s="1"/>
  <c r="R120" i="12" s="1"/>
  <c r="P124" i="12"/>
  <c r="P123" i="12"/>
  <c r="BK124" i="12"/>
  <c r="BK123" i="12" s="1"/>
  <c r="J123" i="12" s="1"/>
  <c r="J66" i="12" s="1"/>
  <c r="J124" i="12"/>
  <c r="BE124" i="12"/>
  <c r="BI122" i="12"/>
  <c r="BH122" i="12"/>
  <c r="BG122" i="12"/>
  <c r="BF122" i="12"/>
  <c r="T122" i="12"/>
  <c r="T121" i="12"/>
  <c r="T120" i="12"/>
  <c r="R122" i="12"/>
  <c r="R121" i="12"/>
  <c r="P122" i="12"/>
  <c r="P121" i="12" s="1"/>
  <c r="P120" i="12" s="1"/>
  <c r="BK122" i="12"/>
  <c r="BK121" i="12"/>
  <c r="J121" i="12" s="1"/>
  <c r="J65" i="12" s="1"/>
  <c r="J122" i="12"/>
  <c r="BE122" i="12" s="1"/>
  <c r="BI119" i="12"/>
  <c r="BH119" i="12"/>
  <c r="BG119" i="12"/>
  <c r="BF119" i="12"/>
  <c r="T119" i="12"/>
  <c r="R119" i="12"/>
  <c r="P119" i="12"/>
  <c r="BK119" i="12"/>
  <c r="J119" i="12"/>
  <c r="BE119" i="12" s="1"/>
  <c r="BI118" i="12"/>
  <c r="BH118" i="12"/>
  <c r="BG118" i="12"/>
  <c r="BF118" i="12"/>
  <c r="T118" i="12"/>
  <c r="R118" i="12"/>
  <c r="P118" i="12"/>
  <c r="BK118" i="12"/>
  <c r="J118" i="12"/>
  <c r="BE118" i="12"/>
  <c r="BI117" i="12"/>
  <c r="BH117" i="12"/>
  <c r="BG117" i="12"/>
  <c r="BF117" i="12"/>
  <c r="T117" i="12"/>
  <c r="R117" i="12"/>
  <c r="P117" i="12"/>
  <c r="BK117" i="12"/>
  <c r="J117" i="12"/>
  <c r="BE117" i="12" s="1"/>
  <c r="BI116" i="12"/>
  <c r="BH116" i="12"/>
  <c r="BG116" i="12"/>
  <c r="BF116" i="12"/>
  <c r="T116" i="12"/>
  <c r="R116" i="12"/>
  <c r="P116" i="12"/>
  <c r="BK116" i="12"/>
  <c r="J116" i="12"/>
  <c r="BE116" i="12"/>
  <c r="BI115" i="12"/>
  <c r="BH115" i="12"/>
  <c r="BG115" i="12"/>
  <c r="BF115" i="12"/>
  <c r="T115" i="12"/>
  <c r="R115" i="12"/>
  <c r="P115" i="12"/>
  <c r="BK115" i="12"/>
  <c r="J115" i="12"/>
  <c r="BE115" i="12" s="1"/>
  <c r="BI114" i="12"/>
  <c r="BH114" i="12"/>
  <c r="BG114" i="12"/>
  <c r="BF114" i="12"/>
  <c r="T114" i="12"/>
  <c r="T113" i="12"/>
  <c r="R114" i="12"/>
  <c r="R113" i="12"/>
  <c r="P114" i="12"/>
  <c r="P113" i="12"/>
  <c r="BK114" i="12"/>
  <c r="BK113" i="12"/>
  <c r="J113" i="12" s="1"/>
  <c r="J63" i="12" s="1"/>
  <c r="J114" i="12"/>
  <c r="BE114" i="12" s="1"/>
  <c r="BI112" i="12"/>
  <c r="BH112" i="12"/>
  <c r="BG112" i="12"/>
  <c r="BF112" i="12"/>
  <c r="T112" i="12"/>
  <c r="R112" i="12"/>
  <c r="P112" i="12"/>
  <c r="BK112" i="12"/>
  <c r="J112" i="12"/>
  <c r="BE112" i="12"/>
  <c r="BI111" i="12"/>
  <c r="BH111" i="12"/>
  <c r="BG111" i="12"/>
  <c r="BF111" i="12"/>
  <c r="T111" i="12"/>
  <c r="R111" i="12"/>
  <c r="P111" i="12"/>
  <c r="BK111" i="12"/>
  <c r="J111" i="12"/>
  <c r="BE111" i="12" s="1"/>
  <c r="BI110" i="12"/>
  <c r="BH110" i="12"/>
  <c r="BG110" i="12"/>
  <c r="BF110" i="12"/>
  <c r="T110" i="12"/>
  <c r="R110" i="12"/>
  <c r="P110" i="12"/>
  <c r="BK110" i="12"/>
  <c r="J110" i="12"/>
  <c r="BE110" i="12"/>
  <c r="BI109" i="12"/>
  <c r="BH109" i="12"/>
  <c r="BG109" i="12"/>
  <c r="BF109" i="12"/>
  <c r="T109" i="12"/>
  <c r="R109" i="12"/>
  <c r="P109" i="12"/>
  <c r="BK109" i="12"/>
  <c r="J109" i="12"/>
  <c r="BE109" i="12"/>
  <c r="BI108" i="12"/>
  <c r="BH108" i="12"/>
  <c r="BG108" i="12"/>
  <c r="BF108" i="12"/>
  <c r="T108" i="12"/>
  <c r="T107" i="12"/>
  <c r="R108" i="12"/>
  <c r="R107" i="12"/>
  <c r="P108" i="12"/>
  <c r="P107" i="12"/>
  <c r="BK108" i="12"/>
  <c r="BK107" i="12"/>
  <c r="J107" i="12" s="1"/>
  <c r="J62" i="12" s="1"/>
  <c r="J108" i="12"/>
  <c r="BE108" i="12" s="1"/>
  <c r="BI106" i="12"/>
  <c r="BH106" i="12"/>
  <c r="BG106" i="12"/>
  <c r="BF106" i="12"/>
  <c r="T106" i="12"/>
  <c r="R106" i="12"/>
  <c r="P106" i="12"/>
  <c r="BK106" i="12"/>
  <c r="J106" i="12"/>
  <c r="BE106" i="12"/>
  <c r="BI105" i="12"/>
  <c r="BH105" i="12"/>
  <c r="BG105" i="12"/>
  <c r="BF105" i="12"/>
  <c r="T105" i="12"/>
  <c r="R105" i="12"/>
  <c r="P105" i="12"/>
  <c r="BK105" i="12"/>
  <c r="J105" i="12"/>
  <c r="BE105" i="12"/>
  <c r="BI104" i="12"/>
  <c r="BH104" i="12"/>
  <c r="BG104" i="12"/>
  <c r="BF104" i="12"/>
  <c r="T104" i="12"/>
  <c r="R104" i="12"/>
  <c r="P104" i="12"/>
  <c r="BK104" i="12"/>
  <c r="J104" i="12"/>
  <c r="BE104" i="12"/>
  <c r="BI103" i="12"/>
  <c r="BH103" i="12"/>
  <c r="BG103" i="12"/>
  <c r="BF103" i="12"/>
  <c r="T103" i="12"/>
  <c r="R103" i="12"/>
  <c r="P103" i="12"/>
  <c r="BK103" i="12"/>
  <c r="J103" i="12"/>
  <c r="BE103" i="12"/>
  <c r="BI102" i="12"/>
  <c r="BH102" i="12"/>
  <c r="BG102" i="12"/>
  <c r="BF102" i="12"/>
  <c r="T102" i="12"/>
  <c r="R102" i="12"/>
  <c r="P102" i="12"/>
  <c r="BK102" i="12"/>
  <c r="J102" i="12"/>
  <c r="BE102" i="12"/>
  <c r="BI101" i="12"/>
  <c r="BH101" i="12"/>
  <c r="BG101" i="12"/>
  <c r="BF101" i="12"/>
  <c r="T101" i="12"/>
  <c r="R101" i="12"/>
  <c r="P101" i="12"/>
  <c r="BK101" i="12"/>
  <c r="J101" i="12"/>
  <c r="BE101" i="12"/>
  <c r="BI100" i="12"/>
  <c r="BH100" i="12"/>
  <c r="BG100" i="12"/>
  <c r="BF100" i="12"/>
  <c r="T100" i="12"/>
  <c r="R100" i="12"/>
  <c r="P100" i="12"/>
  <c r="BK100" i="12"/>
  <c r="J100" i="12"/>
  <c r="BE100" i="12"/>
  <c r="BI99" i="12"/>
  <c r="BH99" i="12"/>
  <c r="BG99" i="12"/>
  <c r="BF99" i="12"/>
  <c r="T99" i="12"/>
  <c r="R99" i="12"/>
  <c r="P99" i="12"/>
  <c r="BK99" i="12"/>
  <c r="J99" i="12"/>
  <c r="BE99" i="12"/>
  <c r="BI98" i="12"/>
  <c r="BH98" i="12"/>
  <c r="BG98" i="12"/>
  <c r="BF98" i="12"/>
  <c r="T98" i="12"/>
  <c r="R98" i="12"/>
  <c r="P98" i="12"/>
  <c r="BK98" i="12"/>
  <c r="J98" i="12"/>
  <c r="BE98" i="12"/>
  <c r="BI97" i="12"/>
  <c r="BH97" i="12"/>
  <c r="BG97" i="12"/>
  <c r="BF97" i="12"/>
  <c r="T97" i="12"/>
  <c r="R97" i="12"/>
  <c r="P97" i="12"/>
  <c r="BK97" i="12"/>
  <c r="J97" i="12"/>
  <c r="BE97" i="12"/>
  <c r="BI96" i="12"/>
  <c r="BH96" i="12"/>
  <c r="BG96" i="12"/>
  <c r="BF96" i="12"/>
  <c r="T96" i="12"/>
  <c r="R96" i="12"/>
  <c r="P96" i="12"/>
  <c r="BK96" i="12"/>
  <c r="J96" i="12"/>
  <c r="BE96" i="12"/>
  <c r="BI95" i="12"/>
  <c r="F37" i="12"/>
  <c r="BD65" i="1" s="1"/>
  <c r="BH95" i="12"/>
  <c r="F36" i="12" s="1"/>
  <c r="BC65" i="1" s="1"/>
  <c r="BG95" i="12"/>
  <c r="F35" i="12"/>
  <c r="BB65" i="1" s="1"/>
  <c r="BF95" i="12"/>
  <c r="F34" i="12" s="1"/>
  <c r="BA65" i="1" s="1"/>
  <c r="T95" i="12"/>
  <c r="T94" i="12"/>
  <c r="T93" i="12" s="1"/>
  <c r="R95" i="12"/>
  <c r="R94" i="12"/>
  <c r="R93" i="12" s="1"/>
  <c r="R92" i="12" s="1"/>
  <c r="P95" i="12"/>
  <c r="P94" i="12"/>
  <c r="P93" i="12" s="1"/>
  <c r="BK95" i="12"/>
  <c r="BK94" i="12" s="1"/>
  <c r="J95" i="12"/>
  <c r="BE95" i="12" s="1"/>
  <c r="J89" i="12"/>
  <c r="F88" i="12"/>
  <c r="F86" i="12"/>
  <c r="E84" i="12"/>
  <c r="J55" i="12"/>
  <c r="F54" i="12"/>
  <c r="F52" i="12"/>
  <c r="E50" i="12"/>
  <c r="J21" i="12"/>
  <c r="E21" i="12"/>
  <c r="J88" i="12" s="1"/>
  <c r="J20" i="12"/>
  <c r="J18" i="12"/>
  <c r="E18" i="12"/>
  <c r="F89" i="12" s="1"/>
  <c r="F55" i="12"/>
  <c r="J17" i="12"/>
  <c r="J12" i="12"/>
  <c r="J86" i="12" s="1"/>
  <c r="J52" i="12"/>
  <c r="E7" i="12"/>
  <c r="E82" i="12" s="1"/>
  <c r="J37" i="11"/>
  <c r="J36" i="11"/>
  <c r="AY64" i="1" s="1"/>
  <c r="J35" i="11"/>
  <c r="AX64" i="1"/>
  <c r="BI153" i="11"/>
  <c r="BH153" i="11"/>
  <c r="BG153" i="11"/>
  <c r="BF153" i="11"/>
  <c r="T153" i="11"/>
  <c r="R153" i="11"/>
  <c r="P153" i="11"/>
  <c r="BK153" i="11"/>
  <c r="J153" i="11"/>
  <c r="BE153" i="11" s="1"/>
  <c r="BI152" i="11"/>
  <c r="BH152" i="11"/>
  <c r="BG152" i="11"/>
  <c r="BF152" i="11"/>
  <c r="T152" i="11"/>
  <c r="T151" i="11"/>
  <c r="R152" i="11"/>
  <c r="R151" i="11" s="1"/>
  <c r="P152" i="11"/>
  <c r="P151" i="11"/>
  <c r="BK152" i="11"/>
  <c r="BK151" i="11" s="1"/>
  <c r="J151" i="11" s="1"/>
  <c r="J74" i="11" s="1"/>
  <c r="J152" i="11"/>
  <c r="BE152" i="11"/>
  <c r="BI150" i="11"/>
  <c r="BH150" i="11"/>
  <c r="BG150" i="11"/>
  <c r="BF150" i="11"/>
  <c r="T150" i="11"/>
  <c r="R150" i="11"/>
  <c r="P150" i="11"/>
  <c r="BK150" i="11"/>
  <c r="J150" i="11"/>
  <c r="BE150" i="11"/>
  <c r="BI149" i="11"/>
  <c r="BH149" i="11"/>
  <c r="BG149" i="11"/>
  <c r="BF149" i="11"/>
  <c r="T149" i="11"/>
  <c r="T148" i="11" s="1"/>
  <c r="T142" i="11" s="1"/>
  <c r="R149" i="11"/>
  <c r="R148" i="11"/>
  <c r="P149" i="11"/>
  <c r="P148" i="11" s="1"/>
  <c r="BK149" i="11"/>
  <c r="BK148" i="11"/>
  <c r="J148" i="11" s="1"/>
  <c r="J73" i="11" s="1"/>
  <c r="J149" i="11"/>
  <c r="BE149" i="11"/>
  <c r="BI147" i="11"/>
  <c r="BH147" i="11"/>
  <c r="BG147" i="11"/>
  <c r="BF147" i="11"/>
  <c r="T147" i="11"/>
  <c r="R147" i="11"/>
  <c r="P147" i="11"/>
  <c r="BK147" i="11"/>
  <c r="J147" i="11"/>
  <c r="BE147" i="11" s="1"/>
  <c r="BI146" i="11"/>
  <c r="BH146" i="11"/>
  <c r="BG146" i="11"/>
  <c r="BF146" i="11"/>
  <c r="T146" i="11"/>
  <c r="T145" i="11"/>
  <c r="R146" i="11"/>
  <c r="R145" i="11" s="1"/>
  <c r="R142" i="11" s="1"/>
  <c r="P146" i="11"/>
  <c r="P145" i="11"/>
  <c r="BK146" i="11"/>
  <c r="BK145" i="11" s="1"/>
  <c r="J145" i="11" s="1"/>
  <c r="J72" i="11" s="1"/>
  <c r="J146" i="11"/>
  <c r="BE146" i="11"/>
  <c r="BI144" i="11"/>
  <c r="BH144" i="11"/>
  <c r="BG144" i="11"/>
  <c r="BF144" i="11"/>
  <c r="T144" i="11"/>
  <c r="T143" i="11"/>
  <c r="R144" i="11"/>
  <c r="R143" i="11"/>
  <c r="P144" i="11"/>
  <c r="P143" i="11" s="1"/>
  <c r="P142" i="11" s="1"/>
  <c r="BK144" i="11"/>
  <c r="BK143" i="11"/>
  <c r="J143" i="11" s="1"/>
  <c r="J71" i="11" s="1"/>
  <c r="J144" i="11"/>
  <c r="BE144" i="11" s="1"/>
  <c r="BI141" i="11"/>
  <c r="BH141" i="11"/>
  <c r="BG141" i="11"/>
  <c r="BF141" i="11"/>
  <c r="T141" i="11"/>
  <c r="T140" i="11" s="1"/>
  <c r="T127" i="11" s="1"/>
  <c r="R141" i="11"/>
  <c r="R140" i="11" s="1"/>
  <c r="P141" i="11"/>
  <c r="P140" i="11" s="1"/>
  <c r="BK141" i="11"/>
  <c r="BK140" i="11" s="1"/>
  <c r="J140" i="11" s="1"/>
  <c r="J69" i="11" s="1"/>
  <c r="J141" i="11"/>
  <c r="BE141" i="11"/>
  <c r="BI139" i="11"/>
  <c r="BH139" i="11"/>
  <c r="BG139" i="11"/>
  <c r="BF139" i="11"/>
  <c r="T139" i="11"/>
  <c r="T138" i="11"/>
  <c r="R139" i="11"/>
  <c r="R138" i="11" s="1"/>
  <c r="P139" i="11"/>
  <c r="P138" i="11" s="1"/>
  <c r="BK139" i="11"/>
  <c r="BK138" i="11" s="1"/>
  <c r="J138" i="11" s="1"/>
  <c r="J68" i="11" s="1"/>
  <c r="J139" i="11"/>
  <c r="BE139" i="11"/>
  <c r="BI137" i="11"/>
  <c r="BH137" i="11"/>
  <c r="BG137" i="11"/>
  <c r="BF137" i="11"/>
  <c r="T137" i="11"/>
  <c r="T136" i="11"/>
  <c r="R137" i="11"/>
  <c r="R136" i="11" s="1"/>
  <c r="P137" i="11"/>
  <c r="P136" i="11" s="1"/>
  <c r="BK137" i="11"/>
  <c r="BK136" i="11" s="1"/>
  <c r="J136" i="11" s="1"/>
  <c r="J67" i="11" s="1"/>
  <c r="J137" i="11"/>
  <c r="BE137" i="11"/>
  <c r="BI135" i="11"/>
  <c r="BH135" i="11"/>
  <c r="BG135" i="11"/>
  <c r="BF135" i="11"/>
  <c r="T135" i="11"/>
  <c r="R135" i="11"/>
  <c r="P135" i="11"/>
  <c r="BK135" i="11"/>
  <c r="J135" i="11"/>
  <c r="BE135" i="11"/>
  <c r="BI134" i="11"/>
  <c r="BH134" i="11"/>
  <c r="BG134" i="11"/>
  <c r="BF134" i="11"/>
  <c r="T134" i="11"/>
  <c r="R134" i="11"/>
  <c r="P134" i="11"/>
  <c r="BK134" i="11"/>
  <c r="J134" i="11"/>
  <c r="BE134" i="11" s="1"/>
  <c r="BI133" i="11"/>
  <c r="BH133" i="11"/>
  <c r="BG133" i="11"/>
  <c r="BF133" i="11"/>
  <c r="T133" i="11"/>
  <c r="R133" i="11"/>
  <c r="P133" i="11"/>
  <c r="BK133" i="11"/>
  <c r="J133" i="11"/>
  <c r="BE133" i="11"/>
  <c r="BI132" i="11"/>
  <c r="BH132" i="11"/>
  <c r="BG132" i="11"/>
  <c r="BF132" i="11"/>
  <c r="T132" i="11"/>
  <c r="T131" i="11"/>
  <c r="R132" i="11"/>
  <c r="R131" i="11"/>
  <c r="P132" i="11"/>
  <c r="P131" i="11"/>
  <c r="BK132" i="11"/>
  <c r="BK131" i="11"/>
  <c r="J131" i="11" s="1"/>
  <c r="J66" i="11" s="1"/>
  <c r="J132" i="11"/>
  <c r="BE132" i="11" s="1"/>
  <c r="BI130" i="11"/>
  <c r="BH130" i="11"/>
  <c r="BG130" i="11"/>
  <c r="BF130" i="11"/>
  <c r="T130" i="11"/>
  <c r="R130" i="11"/>
  <c r="P130" i="11"/>
  <c r="BK130" i="11"/>
  <c r="J130" i="11"/>
  <c r="BE130" i="11"/>
  <c r="BI129" i="11"/>
  <c r="BH129" i="11"/>
  <c r="BG129" i="11"/>
  <c r="BF129" i="11"/>
  <c r="T129" i="11"/>
  <c r="T128" i="11"/>
  <c r="R129" i="11"/>
  <c r="R128" i="11" s="1"/>
  <c r="P129" i="11"/>
  <c r="P128" i="11" s="1"/>
  <c r="BK129" i="11"/>
  <c r="BK128" i="11" s="1"/>
  <c r="J129" i="11"/>
  <c r="BE129" i="11"/>
  <c r="BI126" i="11"/>
  <c r="BH126" i="11"/>
  <c r="BG126" i="11"/>
  <c r="BF126" i="11"/>
  <c r="T126" i="11"/>
  <c r="R126" i="11"/>
  <c r="P126" i="11"/>
  <c r="BK126" i="11"/>
  <c r="J126" i="11"/>
  <c r="BE126" i="11"/>
  <c r="BI125" i="11"/>
  <c r="BH125" i="11"/>
  <c r="BG125" i="11"/>
  <c r="BF125" i="11"/>
  <c r="T125" i="11"/>
  <c r="R125" i="11"/>
  <c r="P125" i="11"/>
  <c r="BK125" i="11"/>
  <c r="J125" i="11"/>
  <c r="BE125" i="11"/>
  <c r="BI124" i="11"/>
  <c r="BH124" i="11"/>
  <c r="BG124" i="11"/>
  <c r="BF124" i="11"/>
  <c r="T124" i="11"/>
  <c r="R124" i="11"/>
  <c r="P124" i="11"/>
  <c r="BK124" i="11"/>
  <c r="J124" i="11"/>
  <c r="BE124" i="11"/>
  <c r="BI123" i="11"/>
  <c r="BH123" i="11"/>
  <c r="BG123" i="11"/>
  <c r="BF123" i="11"/>
  <c r="T123" i="11"/>
  <c r="R123" i="11"/>
  <c r="P123" i="11"/>
  <c r="BK123" i="11"/>
  <c r="J123" i="11"/>
  <c r="BE123" i="11"/>
  <c r="BI122" i="11"/>
  <c r="BH122" i="11"/>
  <c r="BG122" i="11"/>
  <c r="BF122" i="11"/>
  <c r="T122" i="11"/>
  <c r="R122" i="11"/>
  <c r="P122" i="11"/>
  <c r="BK122" i="11"/>
  <c r="J122" i="11"/>
  <c r="BE122" i="11"/>
  <c r="BI121" i="11"/>
  <c r="BH121" i="11"/>
  <c r="BG121" i="11"/>
  <c r="BF121" i="11"/>
  <c r="T121" i="11"/>
  <c r="R121" i="11"/>
  <c r="R118" i="11" s="1"/>
  <c r="P121" i="11"/>
  <c r="BK121" i="11"/>
  <c r="J121" i="11"/>
  <c r="BE121" i="11"/>
  <c r="BI120" i="11"/>
  <c r="BH120" i="11"/>
  <c r="BG120" i="11"/>
  <c r="BF120" i="11"/>
  <c r="T120" i="11"/>
  <c r="R120" i="11"/>
  <c r="P120" i="11"/>
  <c r="BK120" i="11"/>
  <c r="BK118" i="11" s="1"/>
  <c r="J118" i="11" s="1"/>
  <c r="J63" i="11" s="1"/>
  <c r="J120" i="11"/>
  <c r="BE120" i="11"/>
  <c r="BI119" i="11"/>
  <c r="BH119" i="11"/>
  <c r="BG119" i="11"/>
  <c r="BF119" i="11"/>
  <c r="T119" i="11"/>
  <c r="T118" i="11"/>
  <c r="R119" i="11"/>
  <c r="P119" i="11"/>
  <c r="P118" i="11"/>
  <c r="BK119" i="11"/>
  <c r="J119" i="11"/>
  <c r="BE119" i="11" s="1"/>
  <c r="BI117" i="11"/>
  <c r="BH117" i="11"/>
  <c r="BG117" i="11"/>
  <c r="BF117" i="11"/>
  <c r="T117" i="11"/>
  <c r="R117" i="11"/>
  <c r="P117" i="11"/>
  <c r="BK117" i="11"/>
  <c r="J117" i="11"/>
  <c r="BE117" i="11"/>
  <c r="BI116" i="11"/>
  <c r="BH116" i="11"/>
  <c r="BG116" i="11"/>
  <c r="BF116" i="11"/>
  <c r="T116" i="11"/>
  <c r="R116" i="11"/>
  <c r="P116" i="11"/>
  <c r="BK116" i="11"/>
  <c r="J116" i="11"/>
  <c r="BE116" i="11"/>
  <c r="BI115" i="11"/>
  <c r="BH115" i="11"/>
  <c r="BG115" i="11"/>
  <c r="BF115" i="11"/>
  <c r="T115" i="11"/>
  <c r="R115" i="11"/>
  <c r="P115" i="11"/>
  <c r="BK115" i="11"/>
  <c r="J115" i="11"/>
  <c r="BE115" i="11"/>
  <c r="BI114" i="11"/>
  <c r="BH114" i="11"/>
  <c r="BG114" i="11"/>
  <c r="BF114" i="11"/>
  <c r="T114" i="11"/>
  <c r="R114" i="11"/>
  <c r="P114" i="11"/>
  <c r="BK114" i="11"/>
  <c r="J114" i="11"/>
  <c r="BE114" i="11"/>
  <c r="BI113" i="11"/>
  <c r="BH113" i="11"/>
  <c r="BG113" i="11"/>
  <c r="BF113" i="11"/>
  <c r="T113" i="11"/>
  <c r="R113" i="11"/>
  <c r="R110" i="11" s="1"/>
  <c r="P113" i="11"/>
  <c r="BK113" i="11"/>
  <c r="J113" i="11"/>
  <c r="BE113" i="11"/>
  <c r="BI112" i="11"/>
  <c r="BH112" i="11"/>
  <c r="BG112" i="11"/>
  <c r="BF112" i="11"/>
  <c r="T112" i="11"/>
  <c r="R112" i="11"/>
  <c r="P112" i="11"/>
  <c r="BK112" i="11"/>
  <c r="BK110" i="11" s="1"/>
  <c r="J110" i="11" s="1"/>
  <c r="J62" i="11" s="1"/>
  <c r="J112" i="11"/>
  <c r="BE112" i="11"/>
  <c r="BI111" i="11"/>
  <c r="BH111" i="11"/>
  <c r="BG111" i="11"/>
  <c r="BF111" i="11"/>
  <c r="T111" i="11"/>
  <c r="T110" i="11"/>
  <c r="R111" i="11"/>
  <c r="P111" i="11"/>
  <c r="P110" i="11"/>
  <c r="BK111" i="11"/>
  <c r="J111" i="11"/>
  <c r="BE111" i="11" s="1"/>
  <c r="BI109" i="11"/>
  <c r="BH109" i="11"/>
  <c r="BG109" i="11"/>
  <c r="BF109" i="11"/>
  <c r="T109" i="11"/>
  <c r="R109" i="11"/>
  <c r="P109" i="11"/>
  <c r="BK109" i="11"/>
  <c r="J109" i="11"/>
  <c r="BE109" i="11"/>
  <c r="BI108" i="11"/>
  <c r="BH108" i="11"/>
  <c r="BG108" i="11"/>
  <c r="BF108" i="11"/>
  <c r="T108" i="11"/>
  <c r="R108" i="11"/>
  <c r="P108" i="11"/>
  <c r="BK108" i="11"/>
  <c r="J108" i="11"/>
  <c r="BE108" i="11"/>
  <c r="BI107" i="11"/>
  <c r="BH107" i="11"/>
  <c r="BG107" i="11"/>
  <c r="BF107" i="11"/>
  <c r="T107" i="11"/>
  <c r="R107" i="11"/>
  <c r="P107" i="11"/>
  <c r="BK107" i="11"/>
  <c r="J107" i="11"/>
  <c r="BE107" i="11"/>
  <c r="BI106" i="11"/>
  <c r="BH106" i="11"/>
  <c r="BG106" i="11"/>
  <c r="BF106" i="11"/>
  <c r="T106" i="11"/>
  <c r="R106" i="11"/>
  <c r="P106" i="11"/>
  <c r="BK106" i="11"/>
  <c r="J106" i="11"/>
  <c r="BE106" i="11"/>
  <c r="BI105" i="11"/>
  <c r="BH105" i="11"/>
  <c r="BG105" i="11"/>
  <c r="BF105" i="11"/>
  <c r="T105" i="11"/>
  <c r="R105" i="11"/>
  <c r="P105" i="11"/>
  <c r="BK105" i="11"/>
  <c r="J105" i="11"/>
  <c r="BE105" i="11"/>
  <c r="BI104" i="11"/>
  <c r="BH104" i="11"/>
  <c r="BG104" i="11"/>
  <c r="BF104" i="11"/>
  <c r="T104" i="11"/>
  <c r="R104" i="11"/>
  <c r="P104" i="11"/>
  <c r="BK104" i="11"/>
  <c r="J104" i="11"/>
  <c r="BE104" i="11"/>
  <c r="BI103" i="11"/>
  <c r="BH103" i="11"/>
  <c r="BG103" i="11"/>
  <c r="BF103" i="11"/>
  <c r="T103" i="11"/>
  <c r="R103" i="11"/>
  <c r="P103" i="11"/>
  <c r="BK103" i="11"/>
  <c r="J103" i="11"/>
  <c r="BE103" i="11"/>
  <c r="BI102" i="11"/>
  <c r="BH102" i="11"/>
  <c r="BG102" i="11"/>
  <c r="BF102" i="11"/>
  <c r="T102" i="11"/>
  <c r="R102" i="11"/>
  <c r="P102" i="11"/>
  <c r="BK102" i="11"/>
  <c r="J102" i="11"/>
  <c r="BE102" i="11"/>
  <c r="BI101" i="11"/>
  <c r="BH101" i="11"/>
  <c r="BG101" i="11"/>
  <c r="BF101" i="11"/>
  <c r="T101" i="11"/>
  <c r="R101" i="11"/>
  <c r="P101" i="11"/>
  <c r="BK101" i="11"/>
  <c r="J101" i="11"/>
  <c r="BE101" i="11"/>
  <c r="BI100" i="11"/>
  <c r="BH100" i="11"/>
  <c r="BG100" i="11"/>
  <c r="BF100" i="11"/>
  <c r="T100" i="11"/>
  <c r="R100" i="11"/>
  <c r="P100" i="11"/>
  <c r="BK100" i="11"/>
  <c r="J100" i="11"/>
  <c r="BE100" i="11"/>
  <c r="BI99" i="11"/>
  <c r="BH99" i="11"/>
  <c r="BG99" i="11"/>
  <c r="BF99" i="11"/>
  <c r="T99" i="11"/>
  <c r="R99" i="11"/>
  <c r="R96" i="11" s="1"/>
  <c r="R95" i="11" s="1"/>
  <c r="P99" i="11"/>
  <c r="BK99" i="11"/>
  <c r="J99" i="11"/>
  <c r="BE99" i="11"/>
  <c r="BI98" i="11"/>
  <c r="BH98" i="11"/>
  <c r="BG98" i="11"/>
  <c r="BF98" i="11"/>
  <c r="T98" i="11"/>
  <c r="R98" i="11"/>
  <c r="P98" i="11"/>
  <c r="BK98" i="11"/>
  <c r="J98" i="11"/>
  <c r="BE98" i="11"/>
  <c r="BI97" i="11"/>
  <c r="F37" i="11"/>
  <c r="BD64" i="1" s="1"/>
  <c r="BH97" i="11"/>
  <c r="BG97" i="11"/>
  <c r="F35" i="11"/>
  <c r="BB64" i="1" s="1"/>
  <c r="BF97" i="11"/>
  <c r="T97" i="11"/>
  <c r="T96" i="11"/>
  <c r="T95" i="11" s="1"/>
  <c r="T94" i="11" s="1"/>
  <c r="R97" i="11"/>
  <c r="P97" i="11"/>
  <c r="P96" i="11"/>
  <c r="BK97" i="11"/>
  <c r="J97" i="11"/>
  <c r="BE97" i="11" s="1"/>
  <c r="J91" i="11"/>
  <c r="F90" i="11"/>
  <c r="F88" i="11"/>
  <c r="E86" i="11"/>
  <c r="J55" i="11"/>
  <c r="F54" i="11"/>
  <c r="F52" i="11"/>
  <c r="E50" i="11"/>
  <c r="J21" i="11"/>
  <c r="E21" i="11"/>
  <c r="J90" i="11" s="1"/>
  <c r="J54" i="11"/>
  <c r="J20" i="11"/>
  <c r="J18" i="11"/>
  <c r="E18" i="11"/>
  <c r="F91" i="11"/>
  <c r="F55" i="11"/>
  <c r="J17" i="11"/>
  <c r="J12" i="11"/>
  <c r="J88" i="11"/>
  <c r="J52" i="11"/>
  <c r="E7" i="11"/>
  <c r="E84" i="11" s="1"/>
  <c r="E48" i="11"/>
  <c r="J37" i="10"/>
  <c r="J36" i="10"/>
  <c r="AY63" i="1" s="1"/>
  <c r="J35" i="10"/>
  <c r="AX63" i="1" s="1"/>
  <c r="BI121" i="10"/>
  <c r="BH121" i="10"/>
  <c r="BG121" i="10"/>
  <c r="BF121" i="10"/>
  <c r="T121" i="10"/>
  <c r="T120" i="10" s="1"/>
  <c r="R121" i="10"/>
  <c r="R120" i="10" s="1"/>
  <c r="P121" i="10"/>
  <c r="P120" i="10" s="1"/>
  <c r="BK121" i="10"/>
  <c r="BK120" i="10" s="1"/>
  <c r="J120" i="10" s="1"/>
  <c r="J70" i="10" s="1"/>
  <c r="J121" i="10"/>
  <c r="BE121" i="10"/>
  <c r="BI119" i="10"/>
  <c r="BH119" i="10"/>
  <c r="BG119" i="10"/>
  <c r="BF119" i="10"/>
  <c r="T119" i="10"/>
  <c r="T118" i="10" s="1"/>
  <c r="R119" i="10"/>
  <c r="R118" i="10" s="1"/>
  <c r="P119" i="10"/>
  <c r="P118" i="10" s="1"/>
  <c r="BK119" i="10"/>
  <c r="BK118" i="10" s="1"/>
  <c r="J118" i="10" s="1"/>
  <c r="J69" i="10" s="1"/>
  <c r="J119" i="10"/>
  <c r="BE119" i="10"/>
  <c r="BI117" i="10"/>
  <c r="BH117" i="10"/>
  <c r="BG117" i="10"/>
  <c r="BF117" i="10"/>
  <c r="T117" i="10"/>
  <c r="T116" i="10" s="1"/>
  <c r="T115" i="10" s="1"/>
  <c r="R117" i="10"/>
  <c r="R116" i="10"/>
  <c r="R115" i="10" s="1"/>
  <c r="P117" i="10"/>
  <c r="P116" i="10" s="1"/>
  <c r="BK117" i="10"/>
  <c r="BK116" i="10"/>
  <c r="J117" i="10"/>
  <c r="BE117" i="10" s="1"/>
  <c r="BI114" i="10"/>
  <c r="BH114" i="10"/>
  <c r="BG114" i="10"/>
  <c r="BF114" i="10"/>
  <c r="T114" i="10"/>
  <c r="T113" i="10" s="1"/>
  <c r="R114" i="10"/>
  <c r="R113" i="10" s="1"/>
  <c r="P114" i="10"/>
  <c r="P113" i="10" s="1"/>
  <c r="BK114" i="10"/>
  <c r="BK113" i="10" s="1"/>
  <c r="J113" i="10"/>
  <c r="J66" i="10" s="1"/>
  <c r="J114" i="10"/>
  <c r="BE114" i="10"/>
  <c r="BI112" i="10"/>
  <c r="BH112" i="10"/>
  <c r="BG112" i="10"/>
  <c r="BF112" i="10"/>
  <c r="T112" i="10"/>
  <c r="T111" i="10" s="1"/>
  <c r="R112" i="10"/>
  <c r="R111" i="10"/>
  <c r="R110" i="10" s="1"/>
  <c r="P112" i="10"/>
  <c r="P111" i="10" s="1"/>
  <c r="P110" i="10" s="1"/>
  <c r="BK112" i="10"/>
  <c r="BK111" i="10"/>
  <c r="J111" i="10" s="1"/>
  <c r="BK110" i="10"/>
  <c r="J110" i="10" s="1"/>
  <c r="J64" i="10" s="1"/>
  <c r="J112" i="10"/>
  <c r="BE112" i="10" s="1"/>
  <c r="J65" i="10"/>
  <c r="BI109" i="10"/>
  <c r="BH109" i="10"/>
  <c r="BG109" i="10"/>
  <c r="BF109" i="10"/>
  <c r="T109" i="10"/>
  <c r="R109" i="10"/>
  <c r="P109" i="10"/>
  <c r="BK109" i="10"/>
  <c r="J109" i="10"/>
  <c r="BE109" i="10" s="1"/>
  <c r="BI108" i="10"/>
  <c r="BH108" i="10"/>
  <c r="BG108" i="10"/>
  <c r="BF108" i="10"/>
  <c r="T108" i="10"/>
  <c r="R108" i="10"/>
  <c r="P108" i="10"/>
  <c r="BK108" i="10"/>
  <c r="J108" i="10"/>
  <c r="BE108" i="10" s="1"/>
  <c r="BI107" i="10"/>
  <c r="BH107" i="10"/>
  <c r="BG107" i="10"/>
  <c r="BF107" i="10"/>
  <c r="T107" i="10"/>
  <c r="R107" i="10"/>
  <c r="P107" i="10"/>
  <c r="BK107" i="10"/>
  <c r="J107" i="10"/>
  <c r="BE107" i="10" s="1"/>
  <c r="BI106" i="10"/>
  <c r="BH106" i="10"/>
  <c r="BG106" i="10"/>
  <c r="BF106" i="10"/>
  <c r="T106" i="10"/>
  <c r="R106" i="10"/>
  <c r="P106" i="10"/>
  <c r="BK106" i="10"/>
  <c r="J106" i="10"/>
  <c r="BE106" i="10" s="1"/>
  <c r="BI105" i="10"/>
  <c r="BH105" i="10"/>
  <c r="BG105" i="10"/>
  <c r="BF105" i="10"/>
  <c r="T105" i="10"/>
  <c r="R105" i="10"/>
  <c r="P105" i="10"/>
  <c r="BK105" i="10"/>
  <c r="J105" i="10"/>
  <c r="BE105" i="10" s="1"/>
  <c r="BI104" i="10"/>
  <c r="BH104" i="10"/>
  <c r="BG104" i="10"/>
  <c r="BF104" i="10"/>
  <c r="T104" i="10"/>
  <c r="R104" i="10"/>
  <c r="P104" i="10"/>
  <c r="BK104" i="10"/>
  <c r="J104" i="10"/>
  <c r="BE104" i="10" s="1"/>
  <c r="BI103" i="10"/>
  <c r="BH103" i="10"/>
  <c r="BG103" i="10"/>
  <c r="BF103" i="10"/>
  <c r="T103" i="10"/>
  <c r="R103" i="10"/>
  <c r="P103" i="10"/>
  <c r="BK103" i="10"/>
  <c r="J103" i="10"/>
  <c r="BE103" i="10" s="1"/>
  <c r="BI102" i="10"/>
  <c r="BH102" i="10"/>
  <c r="BG102" i="10"/>
  <c r="BF102" i="10"/>
  <c r="T102" i="10"/>
  <c r="R102" i="10"/>
  <c r="R101" i="10" s="1"/>
  <c r="P102" i="10"/>
  <c r="P101" i="10" s="1"/>
  <c r="BK102" i="10"/>
  <c r="BK101" i="10" s="1"/>
  <c r="J101" i="10"/>
  <c r="J63" i="10" s="1"/>
  <c r="J102" i="10"/>
  <c r="BE102" i="10"/>
  <c r="BI100" i="10"/>
  <c r="BH100" i="10"/>
  <c r="BG100" i="10"/>
  <c r="BF100" i="10"/>
  <c r="T100" i="10"/>
  <c r="T99" i="10" s="1"/>
  <c r="R100" i="10"/>
  <c r="R99" i="10" s="1"/>
  <c r="P100" i="10"/>
  <c r="P99" i="10" s="1"/>
  <c r="BK100" i="10"/>
  <c r="BK99" i="10" s="1"/>
  <c r="BK91" i="10" s="1"/>
  <c r="J100" i="10"/>
  <c r="BE100" i="10"/>
  <c r="BI98" i="10"/>
  <c r="BH98" i="10"/>
  <c r="BG98" i="10"/>
  <c r="BF98" i="10"/>
  <c r="T98" i="10"/>
  <c r="R98" i="10"/>
  <c r="P98" i="10"/>
  <c r="BK98" i="10"/>
  <c r="J98" i="10"/>
  <c r="BE98" i="10" s="1"/>
  <c r="BI97" i="10"/>
  <c r="BH97" i="10"/>
  <c r="BG97" i="10"/>
  <c r="BF97" i="10"/>
  <c r="T97" i="10"/>
  <c r="R97" i="10"/>
  <c r="P97" i="10"/>
  <c r="BK97" i="10"/>
  <c r="J97" i="10"/>
  <c r="BE97" i="10" s="1"/>
  <c r="BI96" i="10"/>
  <c r="BH96" i="10"/>
  <c r="BG96" i="10"/>
  <c r="BF96" i="10"/>
  <c r="T96" i="10"/>
  <c r="R96" i="10"/>
  <c r="P96" i="10"/>
  <c r="BK96" i="10"/>
  <c r="J96" i="10"/>
  <c r="BE96" i="10" s="1"/>
  <c r="BI95" i="10"/>
  <c r="BH95" i="10"/>
  <c r="BG95" i="10"/>
  <c r="BF95" i="10"/>
  <c r="T95" i="10"/>
  <c r="R95" i="10"/>
  <c r="P95" i="10"/>
  <c r="BK95" i="10"/>
  <c r="J95" i="10"/>
  <c r="BE95" i="10" s="1"/>
  <c r="BI94" i="10"/>
  <c r="BH94" i="10"/>
  <c r="BG94" i="10"/>
  <c r="BF94" i="10"/>
  <c r="T94" i="10"/>
  <c r="R94" i="10"/>
  <c r="P94" i="10"/>
  <c r="BK94" i="10"/>
  <c r="J94" i="10"/>
  <c r="BE94" i="10" s="1"/>
  <c r="BI93" i="10"/>
  <c r="BH93" i="10"/>
  <c r="F36" i="10"/>
  <c r="BC63" i="1" s="1"/>
  <c r="BG93" i="10"/>
  <c r="BF93" i="10"/>
  <c r="J34" i="10"/>
  <c r="AW63" i="1" s="1"/>
  <c r="F34" i="10"/>
  <c r="BA63" i="1" s="1"/>
  <c r="T93" i="10"/>
  <c r="R93" i="10"/>
  <c r="R92" i="10" s="1"/>
  <c r="R91" i="10" s="1"/>
  <c r="R90" i="10" s="1"/>
  <c r="P93" i="10"/>
  <c r="BK93" i="10"/>
  <c r="BK92" i="10"/>
  <c r="J92" i="10" s="1"/>
  <c r="J61" i="10" s="1"/>
  <c r="J93" i="10"/>
  <c r="BE93" i="10"/>
  <c r="J87" i="10"/>
  <c r="F86" i="10"/>
  <c r="F84" i="10"/>
  <c r="E82" i="10"/>
  <c r="J55" i="10"/>
  <c r="F54" i="10"/>
  <c r="F52" i="10"/>
  <c r="E50" i="10"/>
  <c r="J21" i="10"/>
  <c r="E21" i="10"/>
  <c r="J54" i="10" s="1"/>
  <c r="J86" i="10"/>
  <c r="J20" i="10"/>
  <c r="J18" i="10"/>
  <c r="E18" i="10"/>
  <c r="F87" i="10" s="1"/>
  <c r="F55" i="10"/>
  <c r="J17" i="10"/>
  <c r="J12" i="10"/>
  <c r="J84" i="10" s="1"/>
  <c r="J52" i="10"/>
  <c r="E7" i="10"/>
  <c r="E48" i="10" s="1"/>
  <c r="E80" i="10"/>
  <c r="J37" i="9"/>
  <c r="J36" i="9"/>
  <c r="AY62" i="1"/>
  <c r="J35" i="9"/>
  <c r="AX62" i="1"/>
  <c r="BI127" i="9"/>
  <c r="BH127" i="9"/>
  <c r="BG127" i="9"/>
  <c r="BF127" i="9"/>
  <c r="T127" i="9"/>
  <c r="T126" i="9"/>
  <c r="R127" i="9"/>
  <c r="R126" i="9"/>
  <c r="P127" i="9"/>
  <c r="P126" i="9"/>
  <c r="BK127" i="9"/>
  <c r="BK126" i="9"/>
  <c r="J126" i="9" s="1"/>
  <c r="J69" i="9" s="1"/>
  <c r="J127" i="9"/>
  <c r="BE127" i="9" s="1"/>
  <c r="BI125" i="9"/>
  <c r="BH125" i="9"/>
  <c r="BG125" i="9"/>
  <c r="BF125" i="9"/>
  <c r="T125" i="9"/>
  <c r="T124" i="9"/>
  <c r="R125" i="9"/>
  <c r="R124" i="9"/>
  <c r="P125" i="9"/>
  <c r="P124" i="9"/>
  <c r="BK125" i="9"/>
  <c r="BK124" i="9"/>
  <c r="J124" i="9" s="1"/>
  <c r="J125" i="9"/>
  <c r="BE125" i="9" s="1"/>
  <c r="J68" i="9"/>
  <c r="BI123" i="9"/>
  <c r="BH123" i="9"/>
  <c r="BG123" i="9"/>
  <c r="BF123" i="9"/>
  <c r="T123" i="9"/>
  <c r="T122" i="9"/>
  <c r="T121" i="9" s="1"/>
  <c r="R123" i="9"/>
  <c r="R122" i="9" s="1"/>
  <c r="P123" i="9"/>
  <c r="P122" i="9"/>
  <c r="P121" i="9" s="1"/>
  <c r="BK123" i="9"/>
  <c r="BK122" i="9" s="1"/>
  <c r="J123" i="9"/>
  <c r="BE123" i="9"/>
  <c r="BI120" i="9"/>
  <c r="BH120" i="9"/>
  <c r="BG120" i="9"/>
  <c r="BF120" i="9"/>
  <c r="T120" i="9"/>
  <c r="R120" i="9"/>
  <c r="P120" i="9"/>
  <c r="BK120" i="9"/>
  <c r="J120" i="9"/>
  <c r="BE120" i="9"/>
  <c r="BI119" i="9"/>
  <c r="BH119" i="9"/>
  <c r="BG119" i="9"/>
  <c r="BF119" i="9"/>
  <c r="T119" i="9"/>
  <c r="T118" i="9"/>
  <c r="T117" i="9" s="1"/>
  <c r="R119" i="9"/>
  <c r="R118" i="9" s="1"/>
  <c r="R117" i="9" s="1"/>
  <c r="P119" i="9"/>
  <c r="P118" i="9"/>
  <c r="P117" i="9" s="1"/>
  <c r="BK119" i="9"/>
  <c r="BK118" i="9" s="1"/>
  <c r="BK117" i="9" s="1"/>
  <c r="J117" i="9" s="1"/>
  <c r="J64" i="9" s="1"/>
  <c r="J119" i="9"/>
  <c r="BE119" i="9"/>
  <c r="F33" i="9" s="1"/>
  <c r="AZ62" i="1" s="1"/>
  <c r="BI116" i="9"/>
  <c r="BH116" i="9"/>
  <c r="BG116" i="9"/>
  <c r="BF116" i="9"/>
  <c r="T116" i="9"/>
  <c r="R116" i="9"/>
  <c r="P116" i="9"/>
  <c r="BK116" i="9"/>
  <c r="J116" i="9"/>
  <c r="BE116" i="9"/>
  <c r="BI115" i="9"/>
  <c r="BH115" i="9"/>
  <c r="BG115" i="9"/>
  <c r="BF115" i="9"/>
  <c r="T115" i="9"/>
  <c r="R115" i="9"/>
  <c r="P115" i="9"/>
  <c r="BK115" i="9"/>
  <c r="J115" i="9"/>
  <c r="BE115" i="9"/>
  <c r="BI114" i="9"/>
  <c r="BH114" i="9"/>
  <c r="BG114" i="9"/>
  <c r="BF114" i="9"/>
  <c r="T114" i="9"/>
  <c r="R114" i="9"/>
  <c r="P114" i="9"/>
  <c r="BK114" i="9"/>
  <c r="J114" i="9"/>
  <c r="BE114" i="9"/>
  <c r="BI113" i="9"/>
  <c r="BH113" i="9"/>
  <c r="BG113" i="9"/>
  <c r="BF113" i="9"/>
  <c r="T113" i="9"/>
  <c r="R113" i="9"/>
  <c r="P113" i="9"/>
  <c r="BK113" i="9"/>
  <c r="J113" i="9"/>
  <c r="BE113" i="9"/>
  <c r="BI112" i="9"/>
  <c r="BH112" i="9"/>
  <c r="BG112" i="9"/>
  <c r="BF112" i="9"/>
  <c r="T112" i="9"/>
  <c r="R112" i="9"/>
  <c r="R109" i="9" s="1"/>
  <c r="P112" i="9"/>
  <c r="BK112" i="9"/>
  <c r="J112" i="9"/>
  <c r="BE112" i="9"/>
  <c r="BI111" i="9"/>
  <c r="BH111" i="9"/>
  <c r="BG111" i="9"/>
  <c r="BF111" i="9"/>
  <c r="T111" i="9"/>
  <c r="R111" i="9"/>
  <c r="P111" i="9"/>
  <c r="BK111" i="9"/>
  <c r="BK109" i="9" s="1"/>
  <c r="J109" i="9" s="1"/>
  <c r="J63" i="9" s="1"/>
  <c r="J111" i="9"/>
  <c r="BE111" i="9"/>
  <c r="BI110" i="9"/>
  <c r="BH110" i="9"/>
  <c r="BG110" i="9"/>
  <c r="BF110" i="9"/>
  <c r="T110" i="9"/>
  <c r="T109" i="9"/>
  <c r="R110" i="9"/>
  <c r="P110" i="9"/>
  <c r="P109" i="9"/>
  <c r="BK110" i="9"/>
  <c r="J110" i="9"/>
  <c r="BE110" i="9" s="1"/>
  <c r="BI108" i="9"/>
  <c r="BH108" i="9"/>
  <c r="BG108" i="9"/>
  <c r="BF108" i="9"/>
  <c r="T108" i="9"/>
  <c r="R108" i="9"/>
  <c r="P108" i="9"/>
  <c r="BK108" i="9"/>
  <c r="J108" i="9"/>
  <c r="BE108" i="9"/>
  <c r="BI107" i="9"/>
  <c r="BH107" i="9"/>
  <c r="BG107" i="9"/>
  <c r="BF107" i="9"/>
  <c r="T107" i="9"/>
  <c r="R107" i="9"/>
  <c r="P107" i="9"/>
  <c r="BK107" i="9"/>
  <c r="J107" i="9"/>
  <c r="BE107" i="9"/>
  <c r="BI106" i="9"/>
  <c r="BH106" i="9"/>
  <c r="BG106" i="9"/>
  <c r="BF106" i="9"/>
  <c r="T106" i="9"/>
  <c r="R106" i="9"/>
  <c r="P106" i="9"/>
  <c r="BK106" i="9"/>
  <c r="J106" i="9"/>
  <c r="BE106" i="9"/>
  <c r="BI105" i="9"/>
  <c r="BH105" i="9"/>
  <c r="BG105" i="9"/>
  <c r="BF105" i="9"/>
  <c r="T105" i="9"/>
  <c r="T104" i="9"/>
  <c r="R105" i="9"/>
  <c r="R104" i="9"/>
  <c r="P105" i="9"/>
  <c r="P104" i="9"/>
  <c r="BK105" i="9"/>
  <c r="BK104" i="9"/>
  <c r="J104" i="9" s="1"/>
  <c r="J62" i="9" s="1"/>
  <c r="J105" i="9"/>
  <c r="BE105" i="9" s="1"/>
  <c r="BI103" i="9"/>
  <c r="BH103" i="9"/>
  <c r="BG103" i="9"/>
  <c r="BF103" i="9"/>
  <c r="T103" i="9"/>
  <c r="R103" i="9"/>
  <c r="P103" i="9"/>
  <c r="BK103" i="9"/>
  <c r="J103" i="9"/>
  <c r="BE103" i="9"/>
  <c r="BI102" i="9"/>
  <c r="BH102" i="9"/>
  <c r="BG102" i="9"/>
  <c r="BF102" i="9"/>
  <c r="T102" i="9"/>
  <c r="R102" i="9"/>
  <c r="P102" i="9"/>
  <c r="BK102" i="9"/>
  <c r="J102" i="9"/>
  <c r="BE102" i="9"/>
  <c r="BI101" i="9"/>
  <c r="BH101" i="9"/>
  <c r="BG101" i="9"/>
  <c r="BF101" i="9"/>
  <c r="T101" i="9"/>
  <c r="R101" i="9"/>
  <c r="P101" i="9"/>
  <c r="BK101" i="9"/>
  <c r="J101" i="9"/>
  <c r="BE101" i="9"/>
  <c r="BI100" i="9"/>
  <c r="BH100" i="9"/>
  <c r="BG100" i="9"/>
  <c r="BF100" i="9"/>
  <c r="T100" i="9"/>
  <c r="R100" i="9"/>
  <c r="P100" i="9"/>
  <c r="BK100" i="9"/>
  <c r="J100" i="9"/>
  <c r="BE100" i="9"/>
  <c r="BI99" i="9"/>
  <c r="BH99" i="9"/>
  <c r="BG99" i="9"/>
  <c r="BF99" i="9"/>
  <c r="T99" i="9"/>
  <c r="R99" i="9"/>
  <c r="P99" i="9"/>
  <c r="BK99" i="9"/>
  <c r="J99" i="9"/>
  <c r="BE99" i="9"/>
  <c r="BI98" i="9"/>
  <c r="BH98" i="9"/>
  <c r="BG98" i="9"/>
  <c r="BF98" i="9"/>
  <c r="T98" i="9"/>
  <c r="R98" i="9"/>
  <c r="P98" i="9"/>
  <c r="BK98" i="9"/>
  <c r="J98" i="9"/>
  <c r="BE98" i="9"/>
  <c r="BI97" i="9"/>
  <c r="BH97" i="9"/>
  <c r="BG97" i="9"/>
  <c r="BF97" i="9"/>
  <c r="T97" i="9"/>
  <c r="R97" i="9"/>
  <c r="P97" i="9"/>
  <c r="BK97" i="9"/>
  <c r="J97" i="9"/>
  <c r="BE97" i="9"/>
  <c r="BI96" i="9"/>
  <c r="BH96" i="9"/>
  <c r="BG96" i="9"/>
  <c r="BF96" i="9"/>
  <c r="T96" i="9"/>
  <c r="R96" i="9"/>
  <c r="P96" i="9"/>
  <c r="BK96" i="9"/>
  <c r="J96" i="9"/>
  <c r="BE96" i="9"/>
  <c r="BI95" i="9"/>
  <c r="BH95" i="9"/>
  <c r="BG95" i="9"/>
  <c r="BF95" i="9"/>
  <c r="T95" i="9"/>
  <c r="R95" i="9"/>
  <c r="P95" i="9"/>
  <c r="BK95" i="9"/>
  <c r="J95" i="9"/>
  <c r="BE95" i="9"/>
  <c r="BI94" i="9"/>
  <c r="BH94" i="9"/>
  <c r="BG94" i="9"/>
  <c r="BF94" i="9"/>
  <c r="T94" i="9"/>
  <c r="R94" i="9"/>
  <c r="R91" i="9" s="1"/>
  <c r="P94" i="9"/>
  <c r="BK94" i="9"/>
  <c r="J94" i="9"/>
  <c r="BE94" i="9"/>
  <c r="BI93" i="9"/>
  <c r="BH93" i="9"/>
  <c r="BG93" i="9"/>
  <c r="BF93" i="9"/>
  <c r="T93" i="9"/>
  <c r="R93" i="9"/>
  <c r="P93" i="9"/>
  <c r="BK93" i="9"/>
  <c r="J93" i="9"/>
  <c r="BE93" i="9"/>
  <c r="BI92" i="9"/>
  <c r="F37" i="9"/>
  <c r="BD62" i="1" s="1"/>
  <c r="BH92" i="9"/>
  <c r="F36" i="9" s="1"/>
  <c r="BC62" i="1" s="1"/>
  <c r="BG92" i="9"/>
  <c r="F35" i="9"/>
  <c r="BB62" i="1" s="1"/>
  <c r="BF92" i="9"/>
  <c r="T92" i="9"/>
  <c r="T91" i="9"/>
  <c r="R92" i="9"/>
  <c r="P92" i="9"/>
  <c r="P91" i="9"/>
  <c r="P90" i="9" s="1"/>
  <c r="P89" i="9" s="1"/>
  <c r="AU62" i="1" s="1"/>
  <c r="BK92" i="9"/>
  <c r="BK91" i="9" s="1"/>
  <c r="BK90" i="9" s="1"/>
  <c r="J92" i="9"/>
  <c r="BE92" i="9" s="1"/>
  <c r="J86" i="9"/>
  <c r="F85" i="9"/>
  <c r="F83" i="9"/>
  <c r="E81" i="9"/>
  <c r="J55" i="9"/>
  <c r="F54" i="9"/>
  <c r="F52" i="9"/>
  <c r="E50" i="9"/>
  <c r="J21" i="9"/>
  <c r="E21" i="9"/>
  <c r="J85" i="9" s="1"/>
  <c r="J54" i="9"/>
  <c r="J20" i="9"/>
  <c r="J18" i="9"/>
  <c r="E18" i="9"/>
  <c r="F86" i="9"/>
  <c r="F55" i="9"/>
  <c r="J17" i="9"/>
  <c r="J12" i="9"/>
  <c r="J52" i="9" s="1"/>
  <c r="J83" i="9"/>
  <c r="E7" i="9"/>
  <c r="E79" i="9" s="1"/>
  <c r="E48" i="9"/>
  <c r="J37" i="8"/>
  <c r="J36" i="8"/>
  <c r="AY61" i="1" s="1"/>
  <c r="J35" i="8"/>
  <c r="AX61" i="1" s="1"/>
  <c r="BI123" i="8"/>
  <c r="BH123" i="8"/>
  <c r="BG123" i="8"/>
  <c r="BF123" i="8"/>
  <c r="T123" i="8"/>
  <c r="T122" i="8" s="1"/>
  <c r="R123" i="8"/>
  <c r="R122" i="8" s="1"/>
  <c r="P123" i="8"/>
  <c r="P122" i="8" s="1"/>
  <c r="BK123" i="8"/>
  <c r="BK122" i="8" s="1"/>
  <c r="J122" i="8" s="1"/>
  <c r="J69" i="8" s="1"/>
  <c r="J123" i="8"/>
  <c r="BE123" i="8"/>
  <c r="BI121" i="8"/>
  <c r="BH121" i="8"/>
  <c r="BG121" i="8"/>
  <c r="BF121" i="8"/>
  <c r="T121" i="8"/>
  <c r="T120" i="8" s="1"/>
  <c r="R121" i="8"/>
  <c r="R120" i="8" s="1"/>
  <c r="P121" i="8"/>
  <c r="P120" i="8" s="1"/>
  <c r="BK121" i="8"/>
  <c r="BK120" i="8" s="1"/>
  <c r="J121" i="8"/>
  <c r="BE121" i="8"/>
  <c r="BI119" i="8"/>
  <c r="BH119" i="8"/>
  <c r="BG119" i="8"/>
  <c r="BF119" i="8"/>
  <c r="T119" i="8"/>
  <c r="T118" i="8" s="1"/>
  <c r="T117" i="8" s="1"/>
  <c r="R119" i="8"/>
  <c r="R118" i="8"/>
  <c r="P119" i="8"/>
  <c r="P118" i="8" s="1"/>
  <c r="BK119" i="8"/>
  <c r="BK118" i="8"/>
  <c r="J118" i="8" s="1"/>
  <c r="J67" i="8" s="1"/>
  <c r="J119" i="8"/>
  <c r="BE119" i="8" s="1"/>
  <c r="BI116" i="8"/>
  <c r="BH116" i="8"/>
  <c r="BG116" i="8"/>
  <c r="BF116" i="8"/>
  <c r="T116" i="8"/>
  <c r="T115" i="8" s="1"/>
  <c r="T114" i="8" s="1"/>
  <c r="R116" i="8"/>
  <c r="R115" i="8"/>
  <c r="R114" i="8" s="1"/>
  <c r="P116" i="8"/>
  <c r="P115" i="8" s="1"/>
  <c r="P114" i="8" s="1"/>
  <c r="BK116" i="8"/>
  <c r="BK115" i="8"/>
  <c r="J115" i="8" s="1"/>
  <c r="J65" i="8" s="1"/>
  <c r="J116" i="8"/>
  <c r="BE116" i="8" s="1"/>
  <c r="BI113" i="8"/>
  <c r="BH113" i="8"/>
  <c r="BG113" i="8"/>
  <c r="BF113" i="8"/>
  <c r="T113" i="8"/>
  <c r="R113" i="8"/>
  <c r="P113" i="8"/>
  <c r="BK113" i="8"/>
  <c r="J113" i="8"/>
  <c r="BE113" i="8" s="1"/>
  <c r="BI112" i="8"/>
  <c r="BH112" i="8"/>
  <c r="BG112" i="8"/>
  <c r="BF112" i="8"/>
  <c r="T112" i="8"/>
  <c r="R112" i="8"/>
  <c r="P112" i="8"/>
  <c r="BK112" i="8"/>
  <c r="J112" i="8"/>
  <c r="BE112" i="8" s="1"/>
  <c r="BI111" i="8"/>
  <c r="BH111" i="8"/>
  <c r="BG111" i="8"/>
  <c r="BF111" i="8"/>
  <c r="T111" i="8"/>
  <c r="R111" i="8"/>
  <c r="P111" i="8"/>
  <c r="BK111" i="8"/>
  <c r="J111" i="8"/>
  <c r="BE111" i="8" s="1"/>
  <c r="BI110" i="8"/>
  <c r="BH110" i="8"/>
  <c r="BG110" i="8"/>
  <c r="BF110" i="8"/>
  <c r="T110" i="8"/>
  <c r="R110" i="8"/>
  <c r="P110" i="8"/>
  <c r="BK110" i="8"/>
  <c r="J110" i="8"/>
  <c r="BE110" i="8" s="1"/>
  <c r="BI109" i="8"/>
  <c r="BH109" i="8"/>
  <c r="BG109" i="8"/>
  <c r="BF109" i="8"/>
  <c r="T109" i="8"/>
  <c r="R109" i="8"/>
  <c r="P109" i="8"/>
  <c r="BK109" i="8"/>
  <c r="J109" i="8"/>
  <c r="BE109" i="8" s="1"/>
  <c r="BI108" i="8"/>
  <c r="BH108" i="8"/>
  <c r="BG108" i="8"/>
  <c r="BF108" i="8"/>
  <c r="T108" i="8"/>
  <c r="R108" i="8"/>
  <c r="P108" i="8"/>
  <c r="BK108" i="8"/>
  <c r="J108" i="8"/>
  <c r="BE108" i="8" s="1"/>
  <c r="BI107" i="8"/>
  <c r="BH107" i="8"/>
  <c r="BG107" i="8"/>
  <c r="BF107" i="8"/>
  <c r="T107" i="8"/>
  <c r="T106" i="8" s="1"/>
  <c r="R107" i="8"/>
  <c r="R106" i="8" s="1"/>
  <c r="P107" i="8"/>
  <c r="P106" i="8" s="1"/>
  <c r="BK107" i="8"/>
  <c r="BK106" i="8" s="1"/>
  <c r="J106" i="8" s="1"/>
  <c r="J63" i="8" s="1"/>
  <c r="J107" i="8"/>
  <c r="BE107" i="8"/>
  <c r="BI105" i="8"/>
  <c r="BH105" i="8"/>
  <c r="BG105" i="8"/>
  <c r="BF105" i="8"/>
  <c r="T105" i="8"/>
  <c r="T104" i="8" s="1"/>
  <c r="R105" i="8"/>
  <c r="R104" i="8" s="1"/>
  <c r="P105" i="8"/>
  <c r="P104" i="8" s="1"/>
  <c r="BK105" i="8"/>
  <c r="BK104" i="8" s="1"/>
  <c r="J104" i="8" s="1"/>
  <c r="J62" i="8" s="1"/>
  <c r="J105" i="8"/>
  <c r="BE105" i="8"/>
  <c r="BI103" i="8"/>
  <c r="BH103" i="8"/>
  <c r="BG103" i="8"/>
  <c r="BF103" i="8"/>
  <c r="T103" i="8"/>
  <c r="R103" i="8"/>
  <c r="P103" i="8"/>
  <c r="BK103" i="8"/>
  <c r="J103" i="8"/>
  <c r="BE103" i="8" s="1"/>
  <c r="BI102" i="8"/>
  <c r="BH102" i="8"/>
  <c r="BG102" i="8"/>
  <c r="BF102" i="8"/>
  <c r="T102" i="8"/>
  <c r="R102" i="8"/>
  <c r="P102" i="8"/>
  <c r="BK102" i="8"/>
  <c r="J102" i="8"/>
  <c r="BE102" i="8" s="1"/>
  <c r="BI101" i="8"/>
  <c r="BH101" i="8"/>
  <c r="BG101" i="8"/>
  <c r="BF101" i="8"/>
  <c r="T101" i="8"/>
  <c r="R101" i="8"/>
  <c r="P101" i="8"/>
  <c r="BK101" i="8"/>
  <c r="J101" i="8"/>
  <c r="BE101" i="8" s="1"/>
  <c r="BI100" i="8"/>
  <c r="BH100" i="8"/>
  <c r="BG100" i="8"/>
  <c r="BF100" i="8"/>
  <c r="T100" i="8"/>
  <c r="R100" i="8"/>
  <c r="P100" i="8"/>
  <c r="BK100" i="8"/>
  <c r="J100" i="8"/>
  <c r="BE100" i="8" s="1"/>
  <c r="BI99" i="8"/>
  <c r="BH99" i="8"/>
  <c r="BG99" i="8"/>
  <c r="BF99" i="8"/>
  <c r="T99" i="8"/>
  <c r="R99" i="8"/>
  <c r="P99" i="8"/>
  <c r="BK99" i="8"/>
  <c r="J99" i="8"/>
  <c r="BE99" i="8" s="1"/>
  <c r="BI98" i="8"/>
  <c r="BH98" i="8"/>
  <c r="BG98" i="8"/>
  <c r="BF98" i="8"/>
  <c r="T98" i="8"/>
  <c r="R98" i="8"/>
  <c r="P98" i="8"/>
  <c r="BK98" i="8"/>
  <c r="J98" i="8"/>
  <c r="BE98" i="8" s="1"/>
  <c r="BI97" i="8"/>
  <c r="BH97" i="8"/>
  <c r="BG97" i="8"/>
  <c r="BF97" i="8"/>
  <c r="T97" i="8"/>
  <c r="R97" i="8"/>
  <c r="P97" i="8"/>
  <c r="BK97" i="8"/>
  <c r="J97" i="8"/>
  <c r="BE97" i="8" s="1"/>
  <c r="BI96" i="8"/>
  <c r="BH96" i="8"/>
  <c r="BG96" i="8"/>
  <c r="BF96" i="8"/>
  <c r="T96" i="8"/>
  <c r="R96" i="8"/>
  <c r="P96" i="8"/>
  <c r="BK96" i="8"/>
  <c r="J96" i="8"/>
  <c r="BE96" i="8" s="1"/>
  <c r="BI95" i="8"/>
  <c r="BH95" i="8"/>
  <c r="BG95" i="8"/>
  <c r="BF95" i="8"/>
  <c r="T95" i="8"/>
  <c r="R95" i="8"/>
  <c r="P95" i="8"/>
  <c r="BK95" i="8"/>
  <c r="J95" i="8"/>
  <c r="BE95" i="8" s="1"/>
  <c r="BI94" i="8"/>
  <c r="BH94" i="8"/>
  <c r="BG94" i="8"/>
  <c r="BF94" i="8"/>
  <c r="T94" i="8"/>
  <c r="R94" i="8"/>
  <c r="P94" i="8"/>
  <c r="BK94" i="8"/>
  <c r="J94" i="8"/>
  <c r="BE94" i="8"/>
  <c r="BI93" i="8"/>
  <c r="F37" i="8" s="1"/>
  <c r="BD61" i="1" s="1"/>
  <c r="BH93" i="8"/>
  <c r="BG93" i="8"/>
  <c r="BF93" i="8"/>
  <c r="T93" i="8"/>
  <c r="R93" i="8"/>
  <c r="P93" i="8"/>
  <c r="BK93" i="8"/>
  <c r="J93" i="8"/>
  <c r="BE93" i="8" s="1"/>
  <c r="BI92" i="8"/>
  <c r="BH92" i="8"/>
  <c r="F36" i="8" s="1"/>
  <c r="BC61" i="1" s="1"/>
  <c r="BG92" i="8"/>
  <c r="F35" i="8" s="1"/>
  <c r="BB61" i="1" s="1"/>
  <c r="BF92" i="8"/>
  <c r="F34" i="8" s="1"/>
  <c r="BA61" i="1" s="1"/>
  <c r="J34" i="8"/>
  <c r="AW61" i="1" s="1"/>
  <c r="T92" i="8"/>
  <c r="T91" i="8" s="1"/>
  <c r="R92" i="8"/>
  <c r="R91" i="8" s="1"/>
  <c r="P92" i="8"/>
  <c r="P91" i="8" s="1"/>
  <c r="BK92" i="8"/>
  <c r="BK91" i="8" s="1"/>
  <c r="J92" i="8"/>
  <c r="BE92" i="8"/>
  <c r="J86" i="8"/>
  <c r="F85" i="8"/>
  <c r="F83" i="8"/>
  <c r="E81" i="8"/>
  <c r="J55" i="8"/>
  <c r="F54" i="8"/>
  <c r="F52" i="8"/>
  <c r="E50" i="8"/>
  <c r="J21" i="8"/>
  <c r="E21" i="8"/>
  <c r="J54" i="8" s="1"/>
  <c r="J20" i="8"/>
  <c r="J18" i="8"/>
  <c r="E18" i="8"/>
  <c r="F86" i="8" s="1"/>
  <c r="F55" i="8"/>
  <c r="J17" i="8"/>
  <c r="J12" i="8"/>
  <c r="J83" i="8" s="1"/>
  <c r="J52" i="8"/>
  <c r="E7" i="8"/>
  <c r="E48" i="8" s="1"/>
  <c r="J37" i="7"/>
  <c r="J36" i="7"/>
  <c r="AY60" i="1" s="1"/>
  <c r="J35" i="7"/>
  <c r="AX60" i="1"/>
  <c r="BI121" i="7"/>
  <c r="BH121" i="7"/>
  <c r="BG121" i="7"/>
  <c r="BF121" i="7"/>
  <c r="T121" i="7"/>
  <c r="T120" i="7" s="1"/>
  <c r="R121" i="7"/>
  <c r="R120" i="7"/>
  <c r="P121" i="7"/>
  <c r="P120" i="7" s="1"/>
  <c r="BK121" i="7"/>
  <c r="BK120" i="7"/>
  <c r="J120" i="7" s="1"/>
  <c r="J68" i="7" s="1"/>
  <c r="J121" i="7"/>
  <c r="BE121" i="7" s="1"/>
  <c r="BI119" i="7"/>
  <c r="BH119" i="7"/>
  <c r="BG119" i="7"/>
  <c r="BF119" i="7"/>
  <c r="T119" i="7"/>
  <c r="T118" i="7" s="1"/>
  <c r="T117" i="7" s="1"/>
  <c r="R119" i="7"/>
  <c r="R118" i="7" s="1"/>
  <c r="R117" i="7" s="1"/>
  <c r="P119" i="7"/>
  <c r="P118" i="7"/>
  <c r="BK119" i="7"/>
  <c r="BK118" i="7"/>
  <c r="J118" i="7"/>
  <c r="J67" i="7" s="1"/>
  <c r="J119" i="7"/>
  <c r="BE119" i="7"/>
  <c r="BI116" i="7"/>
  <c r="BH116" i="7"/>
  <c r="BG116" i="7"/>
  <c r="BF116" i="7"/>
  <c r="T116" i="7"/>
  <c r="R116" i="7"/>
  <c r="P116" i="7"/>
  <c r="BK116" i="7"/>
  <c r="J116" i="7"/>
  <c r="BE116" i="7"/>
  <c r="BI115" i="7"/>
  <c r="BH115" i="7"/>
  <c r="BG115" i="7"/>
  <c r="BF115" i="7"/>
  <c r="T115" i="7"/>
  <c r="T114" i="7" s="1"/>
  <c r="T113" i="7" s="1"/>
  <c r="R115" i="7"/>
  <c r="R114" i="7" s="1"/>
  <c r="R113" i="7" s="1"/>
  <c r="P115" i="7"/>
  <c r="P114" i="7"/>
  <c r="P113" i="7" s="1"/>
  <c r="BK115" i="7"/>
  <c r="BK114" i="7"/>
  <c r="J114" i="7"/>
  <c r="J65" i="7" s="1"/>
  <c r="BK113" i="7"/>
  <c r="J113" i="7" s="1"/>
  <c r="J64" i="7" s="1"/>
  <c r="J115" i="7"/>
  <c r="BE115" i="7"/>
  <c r="BI112" i="7"/>
  <c r="BH112" i="7"/>
  <c r="BG112" i="7"/>
  <c r="BF112" i="7"/>
  <c r="T112" i="7"/>
  <c r="R112" i="7"/>
  <c r="P112" i="7"/>
  <c r="BK112" i="7"/>
  <c r="J112" i="7"/>
  <c r="BE112" i="7"/>
  <c r="BI111" i="7"/>
  <c r="BH111" i="7"/>
  <c r="BG111" i="7"/>
  <c r="BF111" i="7"/>
  <c r="T111" i="7"/>
  <c r="R111" i="7"/>
  <c r="P111" i="7"/>
  <c r="BK111" i="7"/>
  <c r="J111" i="7"/>
  <c r="BE111" i="7" s="1"/>
  <c r="BI110" i="7"/>
  <c r="BH110" i="7"/>
  <c r="BG110" i="7"/>
  <c r="BF110" i="7"/>
  <c r="T110" i="7"/>
  <c r="R110" i="7"/>
  <c r="P110" i="7"/>
  <c r="BK110" i="7"/>
  <c r="J110" i="7"/>
  <c r="BE110" i="7"/>
  <c r="BI109" i="7"/>
  <c r="BH109" i="7"/>
  <c r="BG109" i="7"/>
  <c r="BF109" i="7"/>
  <c r="T109" i="7"/>
  <c r="R109" i="7"/>
  <c r="P109" i="7"/>
  <c r="BK109" i="7"/>
  <c r="J109" i="7"/>
  <c r="BE109" i="7"/>
  <c r="BI108" i="7"/>
  <c r="BH108" i="7"/>
  <c r="BG108" i="7"/>
  <c r="BF108" i="7"/>
  <c r="T108" i="7"/>
  <c r="R108" i="7"/>
  <c r="P108" i="7"/>
  <c r="BK108" i="7"/>
  <c r="J108" i="7"/>
  <c r="BE108" i="7"/>
  <c r="BI107" i="7"/>
  <c r="BH107" i="7"/>
  <c r="BG107" i="7"/>
  <c r="BF107" i="7"/>
  <c r="T107" i="7"/>
  <c r="T106" i="7"/>
  <c r="R107" i="7"/>
  <c r="R106" i="7"/>
  <c r="P107" i="7"/>
  <c r="P106" i="7"/>
  <c r="BK107" i="7"/>
  <c r="BK106" i="7"/>
  <c r="J106" i="7" s="1"/>
  <c r="J63" i="7" s="1"/>
  <c r="J107" i="7"/>
  <c r="BE107" i="7"/>
  <c r="BI105" i="7"/>
  <c r="BH105" i="7"/>
  <c r="BG105" i="7"/>
  <c r="BF105" i="7"/>
  <c r="T105" i="7"/>
  <c r="R105" i="7"/>
  <c r="P105" i="7"/>
  <c r="BK105" i="7"/>
  <c r="BK103" i="7" s="1"/>
  <c r="J103" i="7" s="1"/>
  <c r="J62" i="7" s="1"/>
  <c r="J105" i="7"/>
  <c r="BE105" i="7"/>
  <c r="BI104" i="7"/>
  <c r="BH104" i="7"/>
  <c r="BG104" i="7"/>
  <c r="BF104" i="7"/>
  <c r="T104" i="7"/>
  <c r="T103" i="7"/>
  <c r="R104" i="7"/>
  <c r="R103" i="7"/>
  <c r="P104" i="7"/>
  <c r="P103" i="7"/>
  <c r="BK104" i="7"/>
  <c r="J104" i="7"/>
  <c r="BE104" i="7" s="1"/>
  <c r="BI102" i="7"/>
  <c r="BH102" i="7"/>
  <c r="BG102" i="7"/>
  <c r="BF102" i="7"/>
  <c r="T102" i="7"/>
  <c r="R102" i="7"/>
  <c r="P102" i="7"/>
  <c r="BK102" i="7"/>
  <c r="J102" i="7"/>
  <c r="BE102" i="7"/>
  <c r="BI101" i="7"/>
  <c r="BH101" i="7"/>
  <c r="BG101" i="7"/>
  <c r="BF101" i="7"/>
  <c r="T101" i="7"/>
  <c r="R101" i="7"/>
  <c r="P101" i="7"/>
  <c r="BK101" i="7"/>
  <c r="J101" i="7"/>
  <c r="BE101" i="7"/>
  <c r="BI100" i="7"/>
  <c r="BH100" i="7"/>
  <c r="BG100" i="7"/>
  <c r="BF100" i="7"/>
  <c r="T100" i="7"/>
  <c r="R100" i="7"/>
  <c r="P100" i="7"/>
  <c r="BK100" i="7"/>
  <c r="J100" i="7"/>
  <c r="BE100" i="7"/>
  <c r="BI99" i="7"/>
  <c r="BH99" i="7"/>
  <c r="BG99" i="7"/>
  <c r="BF99" i="7"/>
  <c r="T99" i="7"/>
  <c r="R99" i="7"/>
  <c r="P99" i="7"/>
  <c r="BK99" i="7"/>
  <c r="J99" i="7"/>
  <c r="BE99" i="7"/>
  <c r="BI98" i="7"/>
  <c r="BH98" i="7"/>
  <c r="BG98" i="7"/>
  <c r="BF98" i="7"/>
  <c r="T98" i="7"/>
  <c r="R98" i="7"/>
  <c r="P98" i="7"/>
  <c r="BK98" i="7"/>
  <c r="J98" i="7"/>
  <c r="BE98" i="7"/>
  <c r="BI97" i="7"/>
  <c r="BH97" i="7"/>
  <c r="BG97" i="7"/>
  <c r="BF97" i="7"/>
  <c r="T97" i="7"/>
  <c r="R97" i="7"/>
  <c r="P97" i="7"/>
  <c r="BK97" i="7"/>
  <c r="J97" i="7"/>
  <c r="BE97" i="7"/>
  <c r="BI96" i="7"/>
  <c r="BH96" i="7"/>
  <c r="BG96" i="7"/>
  <c r="BF96" i="7"/>
  <c r="T96" i="7"/>
  <c r="R96" i="7"/>
  <c r="P96" i="7"/>
  <c r="BK96" i="7"/>
  <c r="J96" i="7"/>
  <c r="BE96" i="7"/>
  <c r="BI95" i="7"/>
  <c r="BH95" i="7"/>
  <c r="BG95" i="7"/>
  <c r="BF95" i="7"/>
  <c r="T95" i="7"/>
  <c r="R95" i="7"/>
  <c r="P95" i="7"/>
  <c r="BK95" i="7"/>
  <c r="J95" i="7"/>
  <c r="BE95" i="7"/>
  <c r="BI94" i="7"/>
  <c r="BH94" i="7"/>
  <c r="BG94" i="7"/>
  <c r="BF94" i="7"/>
  <c r="T94" i="7"/>
  <c r="R94" i="7"/>
  <c r="P94" i="7"/>
  <c r="BK94" i="7"/>
  <c r="J94" i="7"/>
  <c r="BE94" i="7"/>
  <c r="BI93" i="7"/>
  <c r="BH93" i="7"/>
  <c r="BG93" i="7"/>
  <c r="BF93" i="7"/>
  <c r="T93" i="7"/>
  <c r="R93" i="7"/>
  <c r="P93" i="7"/>
  <c r="BK93" i="7"/>
  <c r="J93" i="7"/>
  <c r="BE93" i="7"/>
  <c r="BI92" i="7"/>
  <c r="BH92" i="7"/>
  <c r="BG92" i="7"/>
  <c r="BF92" i="7"/>
  <c r="T92" i="7"/>
  <c r="R92" i="7"/>
  <c r="P92" i="7"/>
  <c r="BK92" i="7"/>
  <c r="J92" i="7"/>
  <c r="BE92" i="7"/>
  <c r="BI91" i="7"/>
  <c r="F37" i="7"/>
  <c r="BD60" i="1" s="1"/>
  <c r="BH91" i="7"/>
  <c r="F36" i="7" s="1"/>
  <c r="BC60" i="1" s="1"/>
  <c r="BG91" i="7"/>
  <c r="F35" i="7"/>
  <c r="BB60" i="1" s="1"/>
  <c r="BF91" i="7"/>
  <c r="J34" i="7" s="1"/>
  <c r="AW60" i="1" s="1"/>
  <c r="T91" i="7"/>
  <c r="T90" i="7"/>
  <c r="T89" i="7" s="1"/>
  <c r="R91" i="7"/>
  <c r="R90" i="7"/>
  <c r="R89" i="7" s="1"/>
  <c r="P91" i="7"/>
  <c r="P90" i="7"/>
  <c r="P89" i="7" s="1"/>
  <c r="BK91" i="7"/>
  <c r="BK90" i="7" s="1"/>
  <c r="J91" i="7"/>
  <c r="BE91" i="7" s="1"/>
  <c r="J85" i="7"/>
  <c r="F84" i="7"/>
  <c r="F82" i="7"/>
  <c r="E80" i="7"/>
  <c r="J55" i="7"/>
  <c r="F54" i="7"/>
  <c r="F52" i="7"/>
  <c r="E50" i="7"/>
  <c r="J21" i="7"/>
  <c r="E21" i="7"/>
  <c r="J84" i="7" s="1"/>
  <c r="J20" i="7"/>
  <c r="J18" i="7"/>
  <c r="E18" i="7"/>
  <c r="F85" i="7"/>
  <c r="F55" i="7"/>
  <c r="J17" i="7"/>
  <c r="J12" i="7"/>
  <c r="J82" i="7"/>
  <c r="J52" i="7"/>
  <c r="E7" i="7"/>
  <c r="E78" i="7" s="1"/>
  <c r="J37" i="6"/>
  <c r="J36" i="6"/>
  <c r="AY59" i="1" s="1"/>
  <c r="J35" i="6"/>
  <c r="AX59" i="1"/>
  <c r="BI134" i="6"/>
  <c r="BH134" i="6"/>
  <c r="BG134" i="6"/>
  <c r="BF134" i="6"/>
  <c r="T134" i="6"/>
  <c r="T132" i="6" s="1"/>
  <c r="T127" i="6" s="1"/>
  <c r="R134" i="6"/>
  <c r="P134" i="6"/>
  <c r="BK134" i="6"/>
  <c r="J134" i="6"/>
  <c r="BE134" i="6" s="1"/>
  <c r="BI133" i="6"/>
  <c r="BH133" i="6"/>
  <c r="BG133" i="6"/>
  <c r="BF133" i="6"/>
  <c r="T133" i="6"/>
  <c r="R133" i="6"/>
  <c r="R132" i="6" s="1"/>
  <c r="P133" i="6"/>
  <c r="P132" i="6"/>
  <c r="BK133" i="6"/>
  <c r="BK132" i="6" s="1"/>
  <c r="J132" i="6" s="1"/>
  <c r="J71" i="6" s="1"/>
  <c r="J133" i="6"/>
  <c r="BE133" i="6"/>
  <c r="BI131" i="6"/>
  <c r="BH131" i="6"/>
  <c r="BG131" i="6"/>
  <c r="BF131" i="6"/>
  <c r="T131" i="6"/>
  <c r="T130" i="6"/>
  <c r="R131" i="6"/>
  <c r="R130" i="6" s="1"/>
  <c r="P131" i="6"/>
  <c r="P130" i="6"/>
  <c r="BK131" i="6"/>
  <c r="BK130" i="6" s="1"/>
  <c r="J130" i="6" s="1"/>
  <c r="J70" i="6" s="1"/>
  <c r="J131" i="6"/>
  <c r="BE131" i="6"/>
  <c r="BI129" i="6"/>
  <c r="BH129" i="6"/>
  <c r="BG129" i="6"/>
  <c r="BF129" i="6"/>
  <c r="T129" i="6"/>
  <c r="T128" i="6"/>
  <c r="R129" i="6"/>
  <c r="R128" i="6" s="1"/>
  <c r="R127" i="6" s="1"/>
  <c r="P129" i="6"/>
  <c r="P128" i="6" s="1"/>
  <c r="P127" i="6" s="1"/>
  <c r="BK129" i="6"/>
  <c r="BK128" i="6"/>
  <c r="J128" i="6" s="1"/>
  <c r="J69" i="6" s="1"/>
  <c r="J129" i="6"/>
  <c r="BE129" i="6" s="1"/>
  <c r="BI126" i="6"/>
  <c r="BH126" i="6"/>
  <c r="BG126" i="6"/>
  <c r="BF126" i="6"/>
  <c r="T126" i="6"/>
  <c r="T125" i="6" s="1"/>
  <c r="R126" i="6"/>
  <c r="R125" i="6"/>
  <c r="P126" i="6"/>
  <c r="P125" i="6" s="1"/>
  <c r="BK126" i="6"/>
  <c r="BK125" i="6"/>
  <c r="J125" i="6"/>
  <c r="J67" i="6" s="1"/>
  <c r="J126" i="6"/>
  <c r="BE126" i="6" s="1"/>
  <c r="BI124" i="6"/>
  <c r="BH124" i="6"/>
  <c r="BG124" i="6"/>
  <c r="BF124" i="6"/>
  <c r="T124" i="6"/>
  <c r="T123" i="6" s="1"/>
  <c r="R124" i="6"/>
  <c r="R123" i="6" s="1"/>
  <c r="P124" i="6"/>
  <c r="P123" i="6" s="1"/>
  <c r="BK124" i="6"/>
  <c r="BK123" i="6" s="1"/>
  <c r="J124" i="6"/>
  <c r="BE124" i="6"/>
  <c r="BI122" i="6"/>
  <c r="BH122" i="6"/>
  <c r="BG122" i="6"/>
  <c r="BF122" i="6"/>
  <c r="T122" i="6"/>
  <c r="T121" i="6" s="1"/>
  <c r="R122" i="6"/>
  <c r="R121" i="6"/>
  <c r="R120" i="6" s="1"/>
  <c r="P122" i="6"/>
  <c r="P121" i="6" s="1"/>
  <c r="BK122" i="6"/>
  <c r="BK121" i="6"/>
  <c r="J121" i="6" s="1"/>
  <c r="J65" i="6" s="1"/>
  <c r="J122" i="6"/>
  <c r="BE122" i="6"/>
  <c r="BI119" i="6"/>
  <c r="BH119" i="6"/>
  <c r="BG119" i="6"/>
  <c r="BF119" i="6"/>
  <c r="T119" i="6"/>
  <c r="R119" i="6"/>
  <c r="P119" i="6"/>
  <c r="BK119" i="6"/>
  <c r="J119" i="6"/>
  <c r="BE119" i="6"/>
  <c r="BI118" i="6"/>
  <c r="BH118" i="6"/>
  <c r="BG118" i="6"/>
  <c r="BF118" i="6"/>
  <c r="T118" i="6"/>
  <c r="R118" i="6"/>
  <c r="P118" i="6"/>
  <c r="BK118" i="6"/>
  <c r="J118" i="6"/>
  <c r="BE118" i="6" s="1"/>
  <c r="BI117" i="6"/>
  <c r="BH117" i="6"/>
  <c r="BG117" i="6"/>
  <c r="BF117" i="6"/>
  <c r="T117" i="6"/>
  <c r="R117" i="6"/>
  <c r="P117" i="6"/>
  <c r="BK117" i="6"/>
  <c r="J117" i="6"/>
  <c r="BE117" i="6"/>
  <c r="BI116" i="6"/>
  <c r="BH116" i="6"/>
  <c r="BG116" i="6"/>
  <c r="BF116" i="6"/>
  <c r="T116" i="6"/>
  <c r="R116" i="6"/>
  <c r="P116" i="6"/>
  <c r="BK116" i="6"/>
  <c r="J116" i="6"/>
  <c r="BE116" i="6"/>
  <c r="BI115" i="6"/>
  <c r="BH115" i="6"/>
  <c r="BG115" i="6"/>
  <c r="BF115" i="6"/>
  <c r="T115" i="6"/>
  <c r="R115" i="6"/>
  <c r="P115" i="6"/>
  <c r="BK115" i="6"/>
  <c r="J115" i="6"/>
  <c r="BE115" i="6"/>
  <c r="BI114" i="6"/>
  <c r="BH114" i="6"/>
  <c r="BG114" i="6"/>
  <c r="BF114" i="6"/>
  <c r="T114" i="6"/>
  <c r="R114" i="6"/>
  <c r="P114" i="6"/>
  <c r="BK114" i="6"/>
  <c r="J114" i="6"/>
  <c r="BE114" i="6"/>
  <c r="BI113" i="6"/>
  <c r="BH113" i="6"/>
  <c r="BG113" i="6"/>
  <c r="BF113" i="6"/>
  <c r="T113" i="6"/>
  <c r="R113" i="6"/>
  <c r="P113" i="6"/>
  <c r="BK113" i="6"/>
  <c r="J113" i="6"/>
  <c r="BE113" i="6"/>
  <c r="BI112" i="6"/>
  <c r="BH112" i="6"/>
  <c r="BG112" i="6"/>
  <c r="BF112" i="6"/>
  <c r="T112" i="6"/>
  <c r="T111" i="6"/>
  <c r="R112" i="6"/>
  <c r="R111" i="6"/>
  <c r="P112" i="6"/>
  <c r="P111" i="6"/>
  <c r="BK112" i="6"/>
  <c r="BK111" i="6"/>
  <c r="J111" i="6" s="1"/>
  <c r="J63" i="6" s="1"/>
  <c r="J112" i="6"/>
  <c r="BE112" i="6" s="1"/>
  <c r="BI110" i="6"/>
  <c r="BH110" i="6"/>
  <c r="BG110" i="6"/>
  <c r="BF110" i="6"/>
  <c r="T110" i="6"/>
  <c r="R110" i="6"/>
  <c r="P110" i="6"/>
  <c r="BK110" i="6"/>
  <c r="J110" i="6"/>
  <c r="BE110" i="6"/>
  <c r="BI109" i="6"/>
  <c r="BH109" i="6"/>
  <c r="BG109" i="6"/>
  <c r="BF109" i="6"/>
  <c r="T109" i="6"/>
  <c r="R109" i="6"/>
  <c r="P109" i="6"/>
  <c r="BK109" i="6"/>
  <c r="J109" i="6"/>
  <c r="BE109" i="6"/>
  <c r="BI108" i="6"/>
  <c r="BH108" i="6"/>
  <c r="BG108" i="6"/>
  <c r="BF108" i="6"/>
  <c r="T108" i="6"/>
  <c r="R108" i="6"/>
  <c r="P108" i="6"/>
  <c r="BK108" i="6"/>
  <c r="J108" i="6"/>
  <c r="BE108" i="6"/>
  <c r="BI107" i="6"/>
  <c r="BH107" i="6"/>
  <c r="BG107" i="6"/>
  <c r="BF107" i="6"/>
  <c r="T107" i="6"/>
  <c r="T106" i="6"/>
  <c r="R107" i="6"/>
  <c r="R106" i="6"/>
  <c r="P107" i="6"/>
  <c r="P106" i="6"/>
  <c r="BK107" i="6"/>
  <c r="BK106" i="6"/>
  <c r="J106" i="6" s="1"/>
  <c r="J62" i="6" s="1"/>
  <c r="J107" i="6"/>
  <c r="BE107" i="6" s="1"/>
  <c r="BI105" i="6"/>
  <c r="BH105" i="6"/>
  <c r="BG105" i="6"/>
  <c r="BF105" i="6"/>
  <c r="T105" i="6"/>
  <c r="R105" i="6"/>
  <c r="P105" i="6"/>
  <c r="BK105" i="6"/>
  <c r="J105" i="6"/>
  <c r="BE105" i="6"/>
  <c r="BI104" i="6"/>
  <c r="BH104" i="6"/>
  <c r="BG104" i="6"/>
  <c r="BF104" i="6"/>
  <c r="T104" i="6"/>
  <c r="R104" i="6"/>
  <c r="P104" i="6"/>
  <c r="BK104" i="6"/>
  <c r="J104" i="6"/>
  <c r="BE104" i="6"/>
  <c r="BI103" i="6"/>
  <c r="BH103" i="6"/>
  <c r="BG103" i="6"/>
  <c r="BF103" i="6"/>
  <c r="T103" i="6"/>
  <c r="R103" i="6"/>
  <c r="P103" i="6"/>
  <c r="BK103" i="6"/>
  <c r="J103" i="6"/>
  <c r="BE103" i="6"/>
  <c r="BI102" i="6"/>
  <c r="BH102" i="6"/>
  <c r="BG102" i="6"/>
  <c r="BF102" i="6"/>
  <c r="T102" i="6"/>
  <c r="R102" i="6"/>
  <c r="P102" i="6"/>
  <c r="BK102" i="6"/>
  <c r="J102" i="6"/>
  <c r="BE102" i="6"/>
  <c r="BI101" i="6"/>
  <c r="BH101" i="6"/>
  <c r="BG101" i="6"/>
  <c r="BF101" i="6"/>
  <c r="T101" i="6"/>
  <c r="R101" i="6"/>
  <c r="P101" i="6"/>
  <c r="BK101" i="6"/>
  <c r="J101" i="6"/>
  <c r="BE101" i="6"/>
  <c r="BI100" i="6"/>
  <c r="BH100" i="6"/>
  <c r="BG100" i="6"/>
  <c r="BF100" i="6"/>
  <c r="T100" i="6"/>
  <c r="R100" i="6"/>
  <c r="P100" i="6"/>
  <c r="BK100" i="6"/>
  <c r="J100" i="6"/>
  <c r="BE100" i="6"/>
  <c r="BI99" i="6"/>
  <c r="BH99" i="6"/>
  <c r="BG99" i="6"/>
  <c r="BF99" i="6"/>
  <c r="T99" i="6"/>
  <c r="R99" i="6"/>
  <c r="P99" i="6"/>
  <c r="BK99" i="6"/>
  <c r="J99" i="6"/>
  <c r="BE99" i="6"/>
  <c r="BI98" i="6"/>
  <c r="BH98" i="6"/>
  <c r="BG98" i="6"/>
  <c r="BF98" i="6"/>
  <c r="T98" i="6"/>
  <c r="R98" i="6"/>
  <c r="P98" i="6"/>
  <c r="BK98" i="6"/>
  <c r="J98" i="6"/>
  <c r="BE98" i="6"/>
  <c r="BI97" i="6"/>
  <c r="BH97" i="6"/>
  <c r="BG97" i="6"/>
  <c r="BF97" i="6"/>
  <c r="T97" i="6"/>
  <c r="R97" i="6"/>
  <c r="P97" i="6"/>
  <c r="BK97" i="6"/>
  <c r="J97" i="6"/>
  <c r="BE97" i="6"/>
  <c r="BI96" i="6"/>
  <c r="BH96" i="6"/>
  <c r="BG96" i="6"/>
  <c r="BF96" i="6"/>
  <c r="T96" i="6"/>
  <c r="R96" i="6"/>
  <c r="P96" i="6"/>
  <c r="BK96" i="6"/>
  <c r="J96" i="6"/>
  <c r="BE96" i="6"/>
  <c r="BI95" i="6"/>
  <c r="BH95" i="6"/>
  <c r="BG95" i="6"/>
  <c r="BF95" i="6"/>
  <c r="T95" i="6"/>
  <c r="R95" i="6"/>
  <c r="P95" i="6"/>
  <c r="BK95" i="6"/>
  <c r="J95" i="6"/>
  <c r="BE95" i="6"/>
  <c r="BI94" i="6"/>
  <c r="F37" i="6"/>
  <c r="BD59" i="1" s="1"/>
  <c r="BH94" i="6"/>
  <c r="F36" i="6" s="1"/>
  <c r="BC59" i="1" s="1"/>
  <c r="BG94" i="6"/>
  <c r="F35" i="6"/>
  <c r="BB59" i="1" s="1"/>
  <c r="BF94" i="6"/>
  <c r="F34" i="6" s="1"/>
  <c r="BA59" i="1" s="1"/>
  <c r="T94" i="6"/>
  <c r="T93" i="6"/>
  <c r="T92" i="6" s="1"/>
  <c r="R94" i="6"/>
  <c r="R93" i="6"/>
  <c r="R92" i="6" s="1"/>
  <c r="P94" i="6"/>
  <c r="P93" i="6"/>
  <c r="P92" i="6" s="1"/>
  <c r="BK94" i="6"/>
  <c r="BK93" i="6" s="1"/>
  <c r="J94" i="6"/>
  <c r="BE94" i="6" s="1"/>
  <c r="J88" i="6"/>
  <c r="F87" i="6"/>
  <c r="F85" i="6"/>
  <c r="E83" i="6"/>
  <c r="J55" i="6"/>
  <c r="F54" i="6"/>
  <c r="F52" i="6"/>
  <c r="E50" i="6"/>
  <c r="J21" i="6"/>
  <c r="E21" i="6"/>
  <c r="J87" i="6" s="1"/>
  <c r="J20" i="6"/>
  <c r="J18" i="6"/>
  <c r="E18" i="6"/>
  <c r="F88" i="6"/>
  <c r="F55" i="6"/>
  <c r="J17" i="6"/>
  <c r="J12" i="6"/>
  <c r="J85" i="6"/>
  <c r="J52" i="6"/>
  <c r="E7" i="6"/>
  <c r="E81" i="6" s="1"/>
  <c r="J37" i="5"/>
  <c r="J36" i="5"/>
  <c r="AY58" i="1" s="1"/>
  <c r="J35" i="5"/>
  <c r="AX58" i="1"/>
  <c r="BI144" i="5"/>
  <c r="BH144" i="5"/>
  <c r="BG144" i="5"/>
  <c r="BF144" i="5"/>
  <c r="T144" i="5"/>
  <c r="R144" i="5"/>
  <c r="P144" i="5"/>
  <c r="BK144" i="5"/>
  <c r="J144" i="5"/>
  <c r="BE144" i="5" s="1"/>
  <c r="BI143" i="5"/>
  <c r="BH143" i="5"/>
  <c r="BG143" i="5"/>
  <c r="BF143" i="5"/>
  <c r="T143" i="5"/>
  <c r="T142" i="5"/>
  <c r="R143" i="5"/>
  <c r="R142" i="5" s="1"/>
  <c r="P143" i="5"/>
  <c r="P142" i="5"/>
  <c r="BK143" i="5"/>
  <c r="BK142" i="5" s="1"/>
  <c r="J142" i="5" s="1"/>
  <c r="J73" i="5" s="1"/>
  <c r="J143" i="5"/>
  <c r="BE143" i="5"/>
  <c r="BI141" i="5"/>
  <c r="BH141" i="5"/>
  <c r="BG141" i="5"/>
  <c r="BF141" i="5"/>
  <c r="T141" i="5"/>
  <c r="T140" i="5"/>
  <c r="R141" i="5"/>
  <c r="R140" i="5" s="1"/>
  <c r="P141" i="5"/>
  <c r="P140" i="5"/>
  <c r="BK141" i="5"/>
  <c r="BK140" i="5" s="1"/>
  <c r="J140" i="5" s="1"/>
  <c r="J72" i="5" s="1"/>
  <c r="J141" i="5"/>
  <c r="BE141" i="5"/>
  <c r="BI139" i="5"/>
  <c r="BH139" i="5"/>
  <c r="BG139" i="5"/>
  <c r="BF139" i="5"/>
  <c r="T139" i="5"/>
  <c r="T138" i="5"/>
  <c r="R139" i="5"/>
  <c r="R138" i="5" s="1"/>
  <c r="P139" i="5"/>
  <c r="P138" i="5"/>
  <c r="BK139" i="5"/>
  <c r="BK138" i="5" s="1"/>
  <c r="J139" i="5"/>
  <c r="BE139" i="5"/>
  <c r="BI137" i="5"/>
  <c r="BH137" i="5"/>
  <c r="BG137" i="5"/>
  <c r="BF137" i="5"/>
  <c r="T137" i="5"/>
  <c r="R137" i="5"/>
  <c r="P137" i="5"/>
  <c r="BK137" i="5"/>
  <c r="J137" i="5"/>
  <c r="BE137" i="5"/>
  <c r="BI136" i="5"/>
  <c r="BH136" i="5"/>
  <c r="BG136" i="5"/>
  <c r="BF136" i="5"/>
  <c r="T136" i="5"/>
  <c r="T135" i="5" s="1"/>
  <c r="R136" i="5"/>
  <c r="R135" i="5"/>
  <c r="P136" i="5"/>
  <c r="P135" i="5" s="1"/>
  <c r="BK136" i="5"/>
  <c r="BK135" i="5"/>
  <c r="J135" i="5"/>
  <c r="J70" i="5" s="1"/>
  <c r="J136" i="5"/>
  <c r="BE136" i="5"/>
  <c r="BI134" i="5"/>
  <c r="BH134" i="5"/>
  <c r="BG134" i="5"/>
  <c r="BF134" i="5"/>
  <c r="T134" i="5"/>
  <c r="T133" i="5" s="1"/>
  <c r="T132" i="5" s="1"/>
  <c r="R134" i="5"/>
  <c r="R133" i="5"/>
  <c r="P134" i="5"/>
  <c r="P133" i="5" s="1"/>
  <c r="P132" i="5" s="1"/>
  <c r="BK134" i="5"/>
  <c r="BK133" i="5"/>
  <c r="J133" i="5" s="1"/>
  <c r="J69" i="5" s="1"/>
  <c r="J134" i="5"/>
  <c r="BE134" i="5"/>
  <c r="BI131" i="5"/>
  <c r="BH131" i="5"/>
  <c r="BG131" i="5"/>
  <c r="BF131" i="5"/>
  <c r="T131" i="5"/>
  <c r="R131" i="5"/>
  <c r="P131" i="5"/>
  <c r="BK131" i="5"/>
  <c r="J131" i="5"/>
  <c r="BE131" i="5"/>
  <c r="BI130" i="5"/>
  <c r="BH130" i="5"/>
  <c r="BG130" i="5"/>
  <c r="BF130" i="5"/>
  <c r="T130" i="5"/>
  <c r="T129" i="5" s="1"/>
  <c r="T121" i="5" s="1"/>
  <c r="R130" i="5"/>
  <c r="R129" i="5"/>
  <c r="P130" i="5"/>
  <c r="P129" i="5" s="1"/>
  <c r="BK130" i="5"/>
  <c r="BK129" i="5"/>
  <c r="J129" i="5" s="1"/>
  <c r="J67" i="5" s="1"/>
  <c r="J130" i="5"/>
  <c r="BE130" i="5"/>
  <c r="BI128" i="5"/>
  <c r="BH128" i="5"/>
  <c r="BG128" i="5"/>
  <c r="BF128" i="5"/>
  <c r="T128" i="5"/>
  <c r="R128" i="5"/>
  <c r="P128" i="5"/>
  <c r="BK128" i="5"/>
  <c r="J128" i="5"/>
  <c r="BE128" i="5"/>
  <c r="BI127" i="5"/>
  <c r="BH127" i="5"/>
  <c r="BG127" i="5"/>
  <c r="BF127" i="5"/>
  <c r="T127" i="5"/>
  <c r="R127" i="5"/>
  <c r="P127" i="5"/>
  <c r="BK127" i="5"/>
  <c r="J127" i="5"/>
  <c r="BE127" i="5"/>
  <c r="BI126" i="5"/>
  <c r="BH126" i="5"/>
  <c r="BG126" i="5"/>
  <c r="BF126" i="5"/>
  <c r="T126" i="5"/>
  <c r="R126" i="5"/>
  <c r="P126" i="5"/>
  <c r="BK126" i="5"/>
  <c r="J126" i="5"/>
  <c r="BE126" i="5"/>
  <c r="BI125" i="5"/>
  <c r="BH125" i="5"/>
  <c r="BG125" i="5"/>
  <c r="BF125" i="5"/>
  <c r="T125" i="5"/>
  <c r="T124" i="5"/>
  <c r="R125" i="5"/>
  <c r="R124" i="5"/>
  <c r="P125" i="5"/>
  <c r="P124" i="5"/>
  <c r="BK125" i="5"/>
  <c r="BK124" i="5"/>
  <c r="J124" i="5" s="1"/>
  <c r="J66" i="5" s="1"/>
  <c r="J125" i="5"/>
  <c r="BE125" i="5" s="1"/>
  <c r="BI123" i="5"/>
  <c r="BH123" i="5"/>
  <c r="BG123" i="5"/>
  <c r="BF123" i="5"/>
  <c r="T123" i="5"/>
  <c r="T122" i="5"/>
  <c r="R123" i="5"/>
  <c r="R122" i="5" s="1"/>
  <c r="R121" i="5" s="1"/>
  <c r="P123" i="5"/>
  <c r="P122" i="5" s="1"/>
  <c r="P121" i="5" s="1"/>
  <c r="BK123" i="5"/>
  <c r="BK122" i="5"/>
  <c r="J122" i="5" s="1"/>
  <c r="J65" i="5" s="1"/>
  <c r="J123" i="5"/>
  <c r="BE123" i="5"/>
  <c r="BI120" i="5"/>
  <c r="BH120" i="5"/>
  <c r="BG120" i="5"/>
  <c r="BF120" i="5"/>
  <c r="T120" i="5"/>
  <c r="R120" i="5"/>
  <c r="P120" i="5"/>
  <c r="BK120" i="5"/>
  <c r="J120" i="5"/>
  <c r="BE120" i="5"/>
  <c r="BI119" i="5"/>
  <c r="BH119" i="5"/>
  <c r="BG119" i="5"/>
  <c r="BF119" i="5"/>
  <c r="T119" i="5"/>
  <c r="R119" i="5"/>
  <c r="P119" i="5"/>
  <c r="BK119" i="5"/>
  <c r="J119" i="5"/>
  <c r="BE119" i="5"/>
  <c r="BI118" i="5"/>
  <c r="BH118" i="5"/>
  <c r="BG118" i="5"/>
  <c r="BF118" i="5"/>
  <c r="T118" i="5"/>
  <c r="R118" i="5"/>
  <c r="P118" i="5"/>
  <c r="BK118" i="5"/>
  <c r="J118" i="5"/>
  <c r="BE118" i="5"/>
  <c r="BI117" i="5"/>
  <c r="BH117" i="5"/>
  <c r="BG117" i="5"/>
  <c r="BF117" i="5"/>
  <c r="T117" i="5"/>
  <c r="R117" i="5"/>
  <c r="P117" i="5"/>
  <c r="BK117" i="5"/>
  <c r="J117" i="5"/>
  <c r="BE117" i="5"/>
  <c r="BI116" i="5"/>
  <c r="BH116" i="5"/>
  <c r="BG116" i="5"/>
  <c r="BF116" i="5"/>
  <c r="T116" i="5"/>
  <c r="R116" i="5"/>
  <c r="P116" i="5"/>
  <c r="BK116" i="5"/>
  <c r="J116" i="5"/>
  <c r="BE116" i="5"/>
  <c r="BI115" i="5"/>
  <c r="BH115" i="5"/>
  <c r="BG115" i="5"/>
  <c r="BF115" i="5"/>
  <c r="T115" i="5"/>
  <c r="R115" i="5"/>
  <c r="P115" i="5"/>
  <c r="BK115" i="5"/>
  <c r="J115" i="5"/>
  <c r="BE115" i="5"/>
  <c r="BI114" i="5"/>
  <c r="BH114" i="5"/>
  <c r="BG114" i="5"/>
  <c r="BF114" i="5"/>
  <c r="T114" i="5"/>
  <c r="T113" i="5"/>
  <c r="R114" i="5"/>
  <c r="R113" i="5"/>
  <c r="P114" i="5"/>
  <c r="P113" i="5"/>
  <c r="BK114" i="5"/>
  <c r="BK113" i="5"/>
  <c r="J113" i="5" s="1"/>
  <c r="J63" i="5" s="1"/>
  <c r="J114" i="5"/>
  <c r="BE114" i="5" s="1"/>
  <c r="BI112" i="5"/>
  <c r="BH112" i="5"/>
  <c r="BG112" i="5"/>
  <c r="BF112" i="5"/>
  <c r="T112" i="5"/>
  <c r="R112" i="5"/>
  <c r="P112" i="5"/>
  <c r="BK112" i="5"/>
  <c r="J112" i="5"/>
  <c r="BE112" i="5"/>
  <c r="BI111" i="5"/>
  <c r="BH111" i="5"/>
  <c r="BG111" i="5"/>
  <c r="BF111" i="5"/>
  <c r="T111" i="5"/>
  <c r="R111" i="5"/>
  <c r="P111" i="5"/>
  <c r="BK111" i="5"/>
  <c r="J111" i="5"/>
  <c r="BE111" i="5"/>
  <c r="BI110" i="5"/>
  <c r="BH110" i="5"/>
  <c r="BG110" i="5"/>
  <c r="BF110" i="5"/>
  <c r="T110" i="5"/>
  <c r="R110" i="5"/>
  <c r="P110" i="5"/>
  <c r="BK110" i="5"/>
  <c r="J110" i="5"/>
  <c r="BE110" i="5"/>
  <c r="BI109" i="5"/>
  <c r="BH109" i="5"/>
  <c r="BG109" i="5"/>
  <c r="BF109" i="5"/>
  <c r="T109" i="5"/>
  <c r="T108" i="5"/>
  <c r="R109" i="5"/>
  <c r="R108" i="5"/>
  <c r="P109" i="5"/>
  <c r="P108" i="5"/>
  <c r="BK109" i="5"/>
  <c r="BK108" i="5"/>
  <c r="J108" i="5" s="1"/>
  <c r="J62" i="5" s="1"/>
  <c r="J109" i="5"/>
  <c r="BE109" i="5" s="1"/>
  <c r="BI107" i="5"/>
  <c r="BH107" i="5"/>
  <c r="BG107" i="5"/>
  <c r="BF107" i="5"/>
  <c r="T107" i="5"/>
  <c r="R107" i="5"/>
  <c r="P107" i="5"/>
  <c r="BK107" i="5"/>
  <c r="J107" i="5"/>
  <c r="BE107" i="5"/>
  <c r="BI106" i="5"/>
  <c r="BH106" i="5"/>
  <c r="BG106" i="5"/>
  <c r="BF106" i="5"/>
  <c r="T106" i="5"/>
  <c r="R106" i="5"/>
  <c r="P106" i="5"/>
  <c r="BK106" i="5"/>
  <c r="J106" i="5"/>
  <c r="BE106" i="5"/>
  <c r="BI105" i="5"/>
  <c r="BH105" i="5"/>
  <c r="BG105" i="5"/>
  <c r="BF105" i="5"/>
  <c r="T105" i="5"/>
  <c r="R105" i="5"/>
  <c r="P105" i="5"/>
  <c r="BK105" i="5"/>
  <c r="J105" i="5"/>
  <c r="BE105" i="5"/>
  <c r="BI104" i="5"/>
  <c r="BH104" i="5"/>
  <c r="BG104" i="5"/>
  <c r="BF104" i="5"/>
  <c r="T104" i="5"/>
  <c r="R104" i="5"/>
  <c r="P104" i="5"/>
  <c r="BK104" i="5"/>
  <c r="J104" i="5"/>
  <c r="BE104" i="5"/>
  <c r="BI103" i="5"/>
  <c r="BH103" i="5"/>
  <c r="BG103" i="5"/>
  <c r="BF103" i="5"/>
  <c r="T103" i="5"/>
  <c r="R103" i="5"/>
  <c r="P103" i="5"/>
  <c r="BK103" i="5"/>
  <c r="J103" i="5"/>
  <c r="BE103" i="5"/>
  <c r="BI102" i="5"/>
  <c r="BH102" i="5"/>
  <c r="BG102" i="5"/>
  <c r="BF102" i="5"/>
  <c r="T102" i="5"/>
  <c r="R102" i="5"/>
  <c r="P102" i="5"/>
  <c r="BK102" i="5"/>
  <c r="J102" i="5"/>
  <c r="BE102" i="5"/>
  <c r="BI101" i="5"/>
  <c r="BH101" i="5"/>
  <c r="BG101" i="5"/>
  <c r="BF101" i="5"/>
  <c r="T101" i="5"/>
  <c r="R101" i="5"/>
  <c r="P101" i="5"/>
  <c r="BK101" i="5"/>
  <c r="J101" i="5"/>
  <c r="BE101" i="5"/>
  <c r="BI100" i="5"/>
  <c r="BH100" i="5"/>
  <c r="BG100" i="5"/>
  <c r="BF100" i="5"/>
  <c r="T100" i="5"/>
  <c r="R100" i="5"/>
  <c r="P100" i="5"/>
  <c r="BK100" i="5"/>
  <c r="J100" i="5"/>
  <c r="BE100" i="5"/>
  <c r="BI99" i="5"/>
  <c r="BH99" i="5"/>
  <c r="BG99" i="5"/>
  <c r="BF99" i="5"/>
  <c r="T99" i="5"/>
  <c r="R99" i="5"/>
  <c r="P99" i="5"/>
  <c r="BK99" i="5"/>
  <c r="J99" i="5"/>
  <c r="BE99" i="5"/>
  <c r="BI98" i="5"/>
  <c r="BH98" i="5"/>
  <c r="BG98" i="5"/>
  <c r="BF98" i="5"/>
  <c r="T98" i="5"/>
  <c r="R98" i="5"/>
  <c r="P98" i="5"/>
  <c r="BK98" i="5"/>
  <c r="J98" i="5"/>
  <c r="BE98" i="5"/>
  <c r="BI97" i="5"/>
  <c r="BH97" i="5"/>
  <c r="BG97" i="5"/>
  <c r="BF97" i="5"/>
  <c r="T97" i="5"/>
  <c r="R97" i="5"/>
  <c r="P97" i="5"/>
  <c r="BK97" i="5"/>
  <c r="J97" i="5"/>
  <c r="BE97" i="5"/>
  <c r="BI96" i="5"/>
  <c r="F37" i="5"/>
  <c r="BD58" i="1" s="1"/>
  <c r="BH96" i="5"/>
  <c r="F36" i="5" s="1"/>
  <c r="BC58" i="1" s="1"/>
  <c r="BG96" i="5"/>
  <c r="F35" i="5"/>
  <c r="BB58" i="1" s="1"/>
  <c r="BF96" i="5"/>
  <c r="F34" i="5" s="1"/>
  <c r="BA58" i="1" s="1"/>
  <c r="T96" i="5"/>
  <c r="T95" i="5"/>
  <c r="T94" i="5" s="1"/>
  <c r="R96" i="5"/>
  <c r="R95" i="5"/>
  <c r="R94" i="5" s="1"/>
  <c r="P96" i="5"/>
  <c r="P95" i="5"/>
  <c r="P94" i="5" s="1"/>
  <c r="BK96" i="5"/>
  <c r="BK95" i="5" s="1"/>
  <c r="J96" i="5"/>
  <c r="BE96" i="5" s="1"/>
  <c r="J90" i="5"/>
  <c r="F89" i="5"/>
  <c r="F87" i="5"/>
  <c r="E85" i="5"/>
  <c r="J55" i="5"/>
  <c r="F54" i="5"/>
  <c r="F52" i="5"/>
  <c r="E50" i="5"/>
  <c r="J21" i="5"/>
  <c r="E21" i="5"/>
  <c r="J89" i="5" s="1"/>
  <c r="J20" i="5"/>
  <c r="J18" i="5"/>
  <c r="E18" i="5"/>
  <c r="F90" i="5"/>
  <c r="F55" i="5"/>
  <c r="J17" i="5"/>
  <c r="J12" i="5"/>
  <c r="J87" i="5" s="1"/>
  <c r="E7" i="5"/>
  <c r="E83" i="5"/>
  <c r="E48" i="5"/>
  <c r="J37" i="4"/>
  <c r="J36" i="4"/>
  <c r="AY57" i="1"/>
  <c r="J35" i="4"/>
  <c r="AX57" i="1" s="1"/>
  <c r="BI125" i="4"/>
  <c r="BH125" i="4"/>
  <c r="BG125" i="4"/>
  <c r="BF125" i="4"/>
  <c r="T125" i="4"/>
  <c r="R125" i="4"/>
  <c r="P125" i="4"/>
  <c r="BK125" i="4"/>
  <c r="J125" i="4"/>
  <c r="BE125" i="4"/>
  <c r="BI124" i="4"/>
  <c r="BH124" i="4"/>
  <c r="BG124" i="4"/>
  <c r="BF124" i="4"/>
  <c r="T124" i="4"/>
  <c r="T123" i="4" s="1"/>
  <c r="R124" i="4"/>
  <c r="R123" i="4"/>
  <c r="P124" i="4"/>
  <c r="P123" i="4" s="1"/>
  <c r="BK124" i="4"/>
  <c r="BK123" i="4"/>
  <c r="J123" i="4" s="1"/>
  <c r="J70" i="4" s="1"/>
  <c r="J124" i="4"/>
  <c r="BE124" i="4"/>
  <c r="BI122" i="4"/>
  <c r="BH122" i="4"/>
  <c r="BG122" i="4"/>
  <c r="BF122" i="4"/>
  <c r="T122" i="4"/>
  <c r="T121" i="4" s="1"/>
  <c r="T120" i="4" s="1"/>
  <c r="R122" i="4"/>
  <c r="R121" i="4" s="1"/>
  <c r="R120" i="4" s="1"/>
  <c r="P122" i="4"/>
  <c r="P121" i="4"/>
  <c r="P120" i="4" s="1"/>
  <c r="BK122" i="4"/>
  <c r="BK121" i="4"/>
  <c r="BK120" i="4" s="1"/>
  <c r="J120" i="4" s="1"/>
  <c r="J68" i="4" s="1"/>
  <c r="J121" i="4"/>
  <c r="J69" i="4" s="1"/>
  <c r="J122" i="4"/>
  <c r="BE122" i="4"/>
  <c r="BI119" i="4"/>
  <c r="BH119" i="4"/>
  <c r="BG119" i="4"/>
  <c r="BF119" i="4"/>
  <c r="T119" i="4"/>
  <c r="T118" i="4"/>
  <c r="R119" i="4"/>
  <c r="R118" i="4" s="1"/>
  <c r="R111" i="4" s="1"/>
  <c r="P119" i="4"/>
  <c r="P118" i="4"/>
  <c r="BK119" i="4"/>
  <c r="BK118" i="4" s="1"/>
  <c r="J118" i="4" s="1"/>
  <c r="J67" i="4" s="1"/>
  <c r="J119" i="4"/>
  <c r="BE119" i="4" s="1"/>
  <c r="BI117" i="4"/>
  <c r="BH117" i="4"/>
  <c r="BG117" i="4"/>
  <c r="BF117" i="4"/>
  <c r="T117" i="4"/>
  <c r="R117" i="4"/>
  <c r="P117" i="4"/>
  <c r="BK117" i="4"/>
  <c r="J117" i="4"/>
  <c r="BE117" i="4"/>
  <c r="BI116" i="4"/>
  <c r="BH116" i="4"/>
  <c r="BG116" i="4"/>
  <c r="BF116" i="4"/>
  <c r="T116" i="4"/>
  <c r="T115" i="4" s="1"/>
  <c r="R116" i="4"/>
  <c r="R115" i="4"/>
  <c r="P116" i="4"/>
  <c r="P115" i="4" s="1"/>
  <c r="BK116" i="4"/>
  <c r="BK115" i="4"/>
  <c r="J115" i="4" s="1"/>
  <c r="J66" i="4" s="1"/>
  <c r="J116" i="4"/>
  <c r="BE116" i="4"/>
  <c r="BI114" i="4"/>
  <c r="BH114" i="4"/>
  <c r="BG114" i="4"/>
  <c r="BF114" i="4"/>
  <c r="T114" i="4"/>
  <c r="R114" i="4"/>
  <c r="P114" i="4"/>
  <c r="BK114" i="4"/>
  <c r="J114" i="4"/>
  <c r="BE114" i="4" s="1"/>
  <c r="BI113" i="4"/>
  <c r="BH113" i="4"/>
  <c r="BG113" i="4"/>
  <c r="BF113" i="4"/>
  <c r="T113" i="4"/>
  <c r="T112" i="4"/>
  <c r="T111" i="4" s="1"/>
  <c r="R113" i="4"/>
  <c r="R112" i="4"/>
  <c r="P113" i="4"/>
  <c r="P112" i="4" s="1"/>
  <c r="BK113" i="4"/>
  <c r="BK112" i="4" s="1"/>
  <c r="J113" i="4"/>
  <c r="BE113" i="4" s="1"/>
  <c r="BI110" i="4"/>
  <c r="BH110" i="4"/>
  <c r="BG110" i="4"/>
  <c r="BF110" i="4"/>
  <c r="T110" i="4"/>
  <c r="R110" i="4"/>
  <c r="P110" i="4"/>
  <c r="BK110" i="4"/>
  <c r="J110" i="4"/>
  <c r="BE110" i="4" s="1"/>
  <c r="BI109" i="4"/>
  <c r="BH109" i="4"/>
  <c r="BG109" i="4"/>
  <c r="BF109" i="4"/>
  <c r="T109" i="4"/>
  <c r="R109" i="4"/>
  <c r="P109" i="4"/>
  <c r="BK109" i="4"/>
  <c r="J109" i="4"/>
  <c r="BE109" i="4"/>
  <c r="BI108" i="4"/>
  <c r="BH108" i="4"/>
  <c r="BG108" i="4"/>
  <c r="BF108" i="4"/>
  <c r="T108" i="4"/>
  <c r="R108" i="4"/>
  <c r="P108" i="4"/>
  <c r="BK108" i="4"/>
  <c r="J108" i="4"/>
  <c r="BE108" i="4" s="1"/>
  <c r="BI107" i="4"/>
  <c r="BH107" i="4"/>
  <c r="BG107" i="4"/>
  <c r="BF107" i="4"/>
  <c r="T107" i="4"/>
  <c r="R107" i="4"/>
  <c r="P107" i="4"/>
  <c r="BK107" i="4"/>
  <c r="J107" i="4"/>
  <c r="BE107" i="4"/>
  <c r="BI106" i="4"/>
  <c r="BH106" i="4"/>
  <c r="BG106" i="4"/>
  <c r="BF106" i="4"/>
  <c r="T106" i="4"/>
  <c r="R106" i="4"/>
  <c r="P106" i="4"/>
  <c r="BK106" i="4"/>
  <c r="J106" i="4"/>
  <c r="BE106" i="4" s="1"/>
  <c r="BI105" i="4"/>
  <c r="BH105" i="4"/>
  <c r="BG105" i="4"/>
  <c r="BF105" i="4"/>
  <c r="T105" i="4"/>
  <c r="R105" i="4"/>
  <c r="P105" i="4"/>
  <c r="BK105" i="4"/>
  <c r="J105" i="4"/>
  <c r="BE105" i="4"/>
  <c r="BI104" i="4"/>
  <c r="BH104" i="4"/>
  <c r="BG104" i="4"/>
  <c r="BF104" i="4"/>
  <c r="T104" i="4"/>
  <c r="R104" i="4"/>
  <c r="P104" i="4"/>
  <c r="BK104" i="4"/>
  <c r="J104" i="4"/>
  <c r="BE104" i="4" s="1"/>
  <c r="BI103" i="4"/>
  <c r="BH103" i="4"/>
  <c r="BG103" i="4"/>
  <c r="BF103" i="4"/>
  <c r="T103" i="4"/>
  <c r="T102" i="4"/>
  <c r="R103" i="4"/>
  <c r="R102" i="4" s="1"/>
  <c r="P103" i="4"/>
  <c r="P102" i="4"/>
  <c r="BK103" i="4"/>
  <c r="BK102" i="4" s="1"/>
  <c r="J102" i="4" s="1"/>
  <c r="J63" i="4" s="1"/>
  <c r="J103" i="4"/>
  <c r="BE103" i="4" s="1"/>
  <c r="BI101" i="4"/>
  <c r="BH101" i="4"/>
  <c r="BG101" i="4"/>
  <c r="BF101" i="4"/>
  <c r="T101" i="4"/>
  <c r="R101" i="4"/>
  <c r="P101" i="4"/>
  <c r="BK101" i="4"/>
  <c r="J101" i="4"/>
  <c r="BE101" i="4"/>
  <c r="BI100" i="4"/>
  <c r="BH100" i="4"/>
  <c r="BG100" i="4"/>
  <c r="BF100" i="4"/>
  <c r="T100" i="4"/>
  <c r="R100" i="4"/>
  <c r="P100" i="4"/>
  <c r="BK100" i="4"/>
  <c r="J100" i="4"/>
  <c r="BE100" i="4" s="1"/>
  <c r="BI99" i="4"/>
  <c r="BH99" i="4"/>
  <c r="BG99" i="4"/>
  <c r="BF99" i="4"/>
  <c r="T99" i="4"/>
  <c r="R99" i="4"/>
  <c r="P99" i="4"/>
  <c r="BK99" i="4"/>
  <c r="J99" i="4"/>
  <c r="BE99" i="4"/>
  <c r="BI98" i="4"/>
  <c r="BH98" i="4"/>
  <c r="BG98" i="4"/>
  <c r="BF98" i="4"/>
  <c r="T98" i="4"/>
  <c r="T97" i="4" s="1"/>
  <c r="R98" i="4"/>
  <c r="R97" i="4"/>
  <c r="P98" i="4"/>
  <c r="P97" i="4" s="1"/>
  <c r="BK98" i="4"/>
  <c r="BK97" i="4"/>
  <c r="J97" i="4" s="1"/>
  <c r="J62" i="4" s="1"/>
  <c r="J98" i="4"/>
  <c r="BE98" i="4"/>
  <c r="BI96" i="4"/>
  <c r="BH96" i="4"/>
  <c r="BG96" i="4"/>
  <c r="BF96" i="4"/>
  <c r="T96" i="4"/>
  <c r="R96" i="4"/>
  <c r="P96" i="4"/>
  <c r="BK96" i="4"/>
  <c r="J96" i="4"/>
  <c r="BE96" i="4" s="1"/>
  <c r="BI95" i="4"/>
  <c r="BH95" i="4"/>
  <c r="F36" i="4" s="1"/>
  <c r="BC57" i="1" s="1"/>
  <c r="BG95" i="4"/>
  <c r="BF95" i="4"/>
  <c r="T95" i="4"/>
  <c r="R95" i="4"/>
  <c r="P95" i="4"/>
  <c r="BK95" i="4"/>
  <c r="J95" i="4"/>
  <c r="BE95" i="4"/>
  <c r="BI94" i="4"/>
  <c r="BH94" i="4"/>
  <c r="BG94" i="4"/>
  <c r="BF94" i="4"/>
  <c r="T94" i="4"/>
  <c r="R94" i="4"/>
  <c r="P94" i="4"/>
  <c r="BK94" i="4"/>
  <c r="BK92" i="4" s="1"/>
  <c r="J94" i="4"/>
  <c r="BE94" i="4" s="1"/>
  <c r="BI93" i="4"/>
  <c r="F37" i="4"/>
  <c r="BD57" i="1" s="1"/>
  <c r="BH93" i="4"/>
  <c r="BG93" i="4"/>
  <c r="F35" i="4" s="1"/>
  <c r="BB57" i="1" s="1"/>
  <c r="BF93" i="4"/>
  <c r="F34" i="4" s="1"/>
  <c r="BA57" i="1" s="1"/>
  <c r="T93" i="4"/>
  <c r="T92" i="4" s="1"/>
  <c r="T91" i="4" s="1"/>
  <c r="T90" i="4" s="1"/>
  <c r="R93" i="4"/>
  <c r="R92" i="4" s="1"/>
  <c r="R91" i="4" s="1"/>
  <c r="P93" i="4"/>
  <c r="P92" i="4" s="1"/>
  <c r="P91" i="4" s="1"/>
  <c r="BK93" i="4"/>
  <c r="J93" i="4"/>
  <c r="BE93" i="4" s="1"/>
  <c r="J87" i="4"/>
  <c r="F86" i="4"/>
  <c r="F84" i="4"/>
  <c r="E82" i="4"/>
  <c r="J55" i="4"/>
  <c r="F54" i="4"/>
  <c r="F52" i="4"/>
  <c r="E50" i="4"/>
  <c r="J21" i="4"/>
  <c r="E21" i="4"/>
  <c r="J86" i="4"/>
  <c r="J54" i="4"/>
  <c r="J20" i="4"/>
  <c r="J18" i="4"/>
  <c r="E18" i="4"/>
  <c r="F87" i="4"/>
  <c r="F55" i="4"/>
  <c r="J17" i="4"/>
  <c r="J12" i="4"/>
  <c r="J84" i="4"/>
  <c r="J52" i="4"/>
  <c r="E7" i="4"/>
  <c r="E80" i="4"/>
  <c r="E48" i="4"/>
  <c r="J37" i="3"/>
  <c r="J36" i="3"/>
  <c r="AY56" i="1"/>
  <c r="J35" i="3"/>
  <c r="AX56" i="1" s="1"/>
  <c r="BI153" i="3"/>
  <c r="BH153" i="3"/>
  <c r="BG153" i="3"/>
  <c r="BF153" i="3"/>
  <c r="T153" i="3"/>
  <c r="T152" i="3"/>
  <c r="R153" i="3"/>
  <c r="R152" i="3" s="1"/>
  <c r="P153" i="3"/>
  <c r="P152" i="3"/>
  <c r="BK153" i="3"/>
  <c r="BK152" i="3" s="1"/>
  <c r="J153" i="3"/>
  <c r="BE153" i="3"/>
  <c r="BI151" i="3"/>
  <c r="BH151" i="3"/>
  <c r="BG151" i="3"/>
  <c r="BF151" i="3"/>
  <c r="T151" i="3"/>
  <c r="R151" i="3"/>
  <c r="P151" i="3"/>
  <c r="BK151" i="3"/>
  <c r="J151" i="3"/>
  <c r="BE151" i="3"/>
  <c r="BI150" i="3"/>
  <c r="BH150" i="3"/>
  <c r="BG150" i="3"/>
  <c r="BF150" i="3"/>
  <c r="T150" i="3"/>
  <c r="T149" i="3" s="1"/>
  <c r="R150" i="3"/>
  <c r="R149" i="3"/>
  <c r="P150" i="3"/>
  <c r="P149" i="3" s="1"/>
  <c r="BK150" i="3"/>
  <c r="BK149" i="3"/>
  <c r="J149" i="3"/>
  <c r="J74" i="3" s="1"/>
  <c r="J150" i="3"/>
  <c r="BE150" i="3" s="1"/>
  <c r="BI148" i="3"/>
  <c r="BH148" i="3"/>
  <c r="BG148" i="3"/>
  <c r="BF148" i="3"/>
  <c r="T148" i="3"/>
  <c r="T147" i="3" s="1"/>
  <c r="R148" i="3"/>
  <c r="R147" i="3"/>
  <c r="P148" i="3"/>
  <c r="P147" i="3" s="1"/>
  <c r="BK148" i="3"/>
  <c r="BK147" i="3"/>
  <c r="J147" i="3"/>
  <c r="J73" i="3" s="1"/>
  <c r="J148" i="3"/>
  <c r="BE148" i="3" s="1"/>
  <c r="BI146" i="3"/>
  <c r="BH146" i="3"/>
  <c r="BG146" i="3"/>
  <c r="BF146" i="3"/>
  <c r="T146" i="3"/>
  <c r="T145" i="3" s="1"/>
  <c r="R146" i="3"/>
  <c r="R145" i="3"/>
  <c r="P146" i="3"/>
  <c r="P145" i="3" s="1"/>
  <c r="BK146" i="3"/>
  <c r="BK145" i="3"/>
  <c r="J145" i="3"/>
  <c r="J72" i="3" s="1"/>
  <c r="J146" i="3"/>
  <c r="BE146" i="3" s="1"/>
  <c r="BI144" i="3"/>
  <c r="BH144" i="3"/>
  <c r="BG144" i="3"/>
  <c r="BF144" i="3"/>
  <c r="T144" i="3"/>
  <c r="T143" i="3" s="1"/>
  <c r="R144" i="3"/>
  <c r="R143" i="3"/>
  <c r="P144" i="3"/>
  <c r="P143" i="3" s="1"/>
  <c r="BK144" i="3"/>
  <c r="BK143" i="3"/>
  <c r="J143" i="3"/>
  <c r="J71" i="3" s="1"/>
  <c r="J144" i="3"/>
  <c r="BE144" i="3" s="1"/>
  <c r="BI142" i="3"/>
  <c r="BH142" i="3"/>
  <c r="BG142" i="3"/>
  <c r="BF142" i="3"/>
  <c r="T142" i="3"/>
  <c r="T141" i="3" s="1"/>
  <c r="T140" i="3" s="1"/>
  <c r="R142" i="3"/>
  <c r="R141" i="3"/>
  <c r="P142" i="3"/>
  <c r="P141" i="3" s="1"/>
  <c r="P140" i="3" s="1"/>
  <c r="BK142" i="3"/>
  <c r="BK141" i="3"/>
  <c r="J141" i="3" s="1"/>
  <c r="J70" i="3" s="1"/>
  <c r="J142" i="3"/>
  <c r="BE142" i="3" s="1"/>
  <c r="BI139" i="3"/>
  <c r="BH139" i="3"/>
  <c r="BG139" i="3"/>
  <c r="BF139" i="3"/>
  <c r="T139" i="3"/>
  <c r="T138" i="3" s="1"/>
  <c r="R139" i="3"/>
  <c r="R138" i="3" s="1"/>
  <c r="P139" i="3"/>
  <c r="P138" i="3"/>
  <c r="BK139" i="3"/>
  <c r="BK138" i="3" s="1"/>
  <c r="J138" i="3" s="1"/>
  <c r="J68" i="3" s="1"/>
  <c r="J139" i="3"/>
  <c r="BE139" i="3"/>
  <c r="BI137" i="3"/>
  <c r="BH137" i="3"/>
  <c r="BG137" i="3"/>
  <c r="BF137" i="3"/>
  <c r="T137" i="3"/>
  <c r="R137" i="3"/>
  <c r="P137" i="3"/>
  <c r="BK137" i="3"/>
  <c r="J137" i="3"/>
  <c r="BE137" i="3"/>
  <c r="BI136" i="3"/>
  <c r="BH136" i="3"/>
  <c r="BG136" i="3"/>
  <c r="BF136" i="3"/>
  <c r="T136" i="3"/>
  <c r="R136" i="3"/>
  <c r="P136" i="3"/>
  <c r="BK136" i="3"/>
  <c r="J136" i="3"/>
  <c r="BE136" i="3" s="1"/>
  <c r="BI135" i="3"/>
  <c r="BH135" i="3"/>
  <c r="BG135" i="3"/>
  <c r="BF135" i="3"/>
  <c r="T135" i="3"/>
  <c r="R135" i="3"/>
  <c r="P135" i="3"/>
  <c r="BK135" i="3"/>
  <c r="J135" i="3"/>
  <c r="BE135" i="3"/>
  <c r="BI134" i="3"/>
  <c r="BH134" i="3"/>
  <c r="BG134" i="3"/>
  <c r="BF134" i="3"/>
  <c r="T134" i="3"/>
  <c r="T133" i="3" s="1"/>
  <c r="R134" i="3"/>
  <c r="R133" i="3"/>
  <c r="P134" i="3"/>
  <c r="P133" i="3" s="1"/>
  <c r="BK134" i="3"/>
  <c r="BK133" i="3"/>
  <c r="J133" i="3"/>
  <c r="J67" i="3" s="1"/>
  <c r="J134" i="3"/>
  <c r="BE134" i="3"/>
  <c r="BI132" i="3"/>
  <c r="BH132" i="3"/>
  <c r="BG132" i="3"/>
  <c r="BF132" i="3"/>
  <c r="T132" i="3"/>
  <c r="R132" i="3"/>
  <c r="P132" i="3"/>
  <c r="BK132" i="3"/>
  <c r="J132" i="3"/>
  <c r="BE132" i="3" s="1"/>
  <c r="BI131" i="3"/>
  <c r="BH131" i="3"/>
  <c r="BG131" i="3"/>
  <c r="BF131" i="3"/>
  <c r="T131" i="3"/>
  <c r="T130" i="3" s="1"/>
  <c r="R131" i="3"/>
  <c r="R130" i="3" s="1"/>
  <c r="P131" i="3"/>
  <c r="P130" i="3"/>
  <c r="BK131" i="3"/>
  <c r="BK130" i="3" s="1"/>
  <c r="J131" i="3"/>
  <c r="BE131" i="3"/>
  <c r="BI129" i="3"/>
  <c r="BH129" i="3"/>
  <c r="BG129" i="3"/>
  <c r="BF129" i="3"/>
  <c r="T129" i="3"/>
  <c r="R129" i="3"/>
  <c r="P129" i="3"/>
  <c r="BK129" i="3"/>
  <c r="J129" i="3"/>
  <c r="BE129" i="3"/>
  <c r="BI128" i="3"/>
  <c r="BH128" i="3"/>
  <c r="BG128" i="3"/>
  <c r="BF128" i="3"/>
  <c r="T128" i="3"/>
  <c r="T127" i="3" s="1"/>
  <c r="R128" i="3"/>
  <c r="R127" i="3"/>
  <c r="R126" i="3" s="1"/>
  <c r="P128" i="3"/>
  <c r="P127" i="3" s="1"/>
  <c r="P126" i="3" s="1"/>
  <c r="BK128" i="3"/>
  <c r="BK127" i="3"/>
  <c r="J127" i="3" s="1"/>
  <c r="J65" i="3" s="1"/>
  <c r="J128" i="3"/>
  <c r="BE128" i="3"/>
  <c r="BI125" i="3"/>
  <c r="BH125" i="3"/>
  <c r="BG125" i="3"/>
  <c r="BF125" i="3"/>
  <c r="T125" i="3"/>
  <c r="R125" i="3"/>
  <c r="P125" i="3"/>
  <c r="BK125" i="3"/>
  <c r="J125" i="3"/>
  <c r="BE125" i="3"/>
  <c r="BI124" i="3"/>
  <c r="BH124" i="3"/>
  <c r="BG124" i="3"/>
  <c r="BF124" i="3"/>
  <c r="T124" i="3"/>
  <c r="R124" i="3"/>
  <c r="P124" i="3"/>
  <c r="BK124" i="3"/>
  <c r="J124" i="3"/>
  <c r="BE124" i="3" s="1"/>
  <c r="BI123" i="3"/>
  <c r="BH123" i="3"/>
  <c r="BG123" i="3"/>
  <c r="BF123" i="3"/>
  <c r="T123" i="3"/>
  <c r="R123" i="3"/>
  <c r="P123" i="3"/>
  <c r="BK123" i="3"/>
  <c r="J123" i="3"/>
  <c r="BE123" i="3"/>
  <c r="BI122" i="3"/>
  <c r="BH122" i="3"/>
  <c r="BG122" i="3"/>
  <c r="BF122" i="3"/>
  <c r="T122" i="3"/>
  <c r="R122" i="3"/>
  <c r="P122" i="3"/>
  <c r="BK122" i="3"/>
  <c r="J122" i="3"/>
  <c r="BE122" i="3" s="1"/>
  <c r="BI121" i="3"/>
  <c r="BH121" i="3"/>
  <c r="BG121" i="3"/>
  <c r="BF121" i="3"/>
  <c r="T121" i="3"/>
  <c r="R121" i="3"/>
  <c r="P121" i="3"/>
  <c r="BK121" i="3"/>
  <c r="J121" i="3"/>
  <c r="BE121" i="3"/>
  <c r="BI120" i="3"/>
  <c r="BH120" i="3"/>
  <c r="BG120" i="3"/>
  <c r="BF120" i="3"/>
  <c r="T120" i="3"/>
  <c r="R120" i="3"/>
  <c r="P120" i="3"/>
  <c r="BK120" i="3"/>
  <c r="J120" i="3"/>
  <c r="BE120" i="3" s="1"/>
  <c r="BI119" i="3"/>
  <c r="BH119" i="3"/>
  <c r="BG119" i="3"/>
  <c r="BF119" i="3"/>
  <c r="T119" i="3"/>
  <c r="R119" i="3"/>
  <c r="P119" i="3"/>
  <c r="BK119" i="3"/>
  <c r="J119" i="3"/>
  <c r="BE119" i="3"/>
  <c r="BI118" i="3"/>
  <c r="BH118" i="3"/>
  <c r="BG118" i="3"/>
  <c r="BF118" i="3"/>
  <c r="T118" i="3"/>
  <c r="T117" i="3" s="1"/>
  <c r="R118" i="3"/>
  <c r="R117" i="3"/>
  <c r="P118" i="3"/>
  <c r="P117" i="3" s="1"/>
  <c r="BK118" i="3"/>
  <c r="BK117" i="3"/>
  <c r="J117" i="3"/>
  <c r="J63" i="3" s="1"/>
  <c r="J118" i="3"/>
  <c r="BE118" i="3" s="1"/>
  <c r="BI116" i="3"/>
  <c r="BH116" i="3"/>
  <c r="BG116" i="3"/>
  <c r="BF116" i="3"/>
  <c r="T116" i="3"/>
  <c r="R116" i="3"/>
  <c r="P116" i="3"/>
  <c r="BK116" i="3"/>
  <c r="J116" i="3"/>
  <c r="BE116" i="3" s="1"/>
  <c r="BI115" i="3"/>
  <c r="BH115" i="3"/>
  <c r="BG115" i="3"/>
  <c r="BF115" i="3"/>
  <c r="T115" i="3"/>
  <c r="R115" i="3"/>
  <c r="P115" i="3"/>
  <c r="BK115" i="3"/>
  <c r="J115" i="3"/>
  <c r="BE115" i="3"/>
  <c r="BI114" i="3"/>
  <c r="BH114" i="3"/>
  <c r="BG114" i="3"/>
  <c r="BF114" i="3"/>
  <c r="T114" i="3"/>
  <c r="R114" i="3"/>
  <c r="P114" i="3"/>
  <c r="BK114" i="3"/>
  <c r="J114" i="3"/>
  <c r="BE114" i="3" s="1"/>
  <c r="BI113" i="3"/>
  <c r="BH113" i="3"/>
  <c r="BG113" i="3"/>
  <c r="BF113" i="3"/>
  <c r="T113" i="3"/>
  <c r="R113" i="3"/>
  <c r="P113" i="3"/>
  <c r="BK113" i="3"/>
  <c r="J113" i="3"/>
  <c r="BE113" i="3"/>
  <c r="BI112" i="3"/>
  <c r="BH112" i="3"/>
  <c r="BG112" i="3"/>
  <c r="BF112" i="3"/>
  <c r="T112" i="3"/>
  <c r="T111" i="3" s="1"/>
  <c r="R112" i="3"/>
  <c r="R111" i="3"/>
  <c r="P112" i="3"/>
  <c r="P111" i="3" s="1"/>
  <c r="BK112" i="3"/>
  <c r="BK111" i="3"/>
  <c r="J111" i="3"/>
  <c r="J62" i="3" s="1"/>
  <c r="J112" i="3"/>
  <c r="BE112" i="3" s="1"/>
  <c r="BI110" i="3"/>
  <c r="BH110" i="3"/>
  <c r="BG110" i="3"/>
  <c r="BF110" i="3"/>
  <c r="T110" i="3"/>
  <c r="R110" i="3"/>
  <c r="P110" i="3"/>
  <c r="BK110" i="3"/>
  <c r="J110" i="3"/>
  <c r="BE110" i="3" s="1"/>
  <c r="BI109" i="3"/>
  <c r="BH109" i="3"/>
  <c r="BG109" i="3"/>
  <c r="BF109" i="3"/>
  <c r="T109" i="3"/>
  <c r="R109" i="3"/>
  <c r="P109" i="3"/>
  <c r="BK109" i="3"/>
  <c r="J109" i="3"/>
  <c r="BE109" i="3"/>
  <c r="BI108" i="3"/>
  <c r="BH108" i="3"/>
  <c r="BG108" i="3"/>
  <c r="BF108" i="3"/>
  <c r="T108" i="3"/>
  <c r="R108" i="3"/>
  <c r="P108" i="3"/>
  <c r="BK108" i="3"/>
  <c r="J108" i="3"/>
  <c r="BE108" i="3" s="1"/>
  <c r="BI107" i="3"/>
  <c r="BH107" i="3"/>
  <c r="BG107" i="3"/>
  <c r="BF107" i="3"/>
  <c r="T107" i="3"/>
  <c r="R107" i="3"/>
  <c r="P107" i="3"/>
  <c r="BK107" i="3"/>
  <c r="J107" i="3"/>
  <c r="BE107" i="3"/>
  <c r="BI106" i="3"/>
  <c r="BH106" i="3"/>
  <c r="BG106" i="3"/>
  <c r="BF106" i="3"/>
  <c r="T106" i="3"/>
  <c r="R106" i="3"/>
  <c r="P106" i="3"/>
  <c r="BK106" i="3"/>
  <c r="J106" i="3"/>
  <c r="BE106" i="3" s="1"/>
  <c r="BI105" i="3"/>
  <c r="BH105" i="3"/>
  <c r="BG105" i="3"/>
  <c r="BF105" i="3"/>
  <c r="T105" i="3"/>
  <c r="R105" i="3"/>
  <c r="P105" i="3"/>
  <c r="BK105" i="3"/>
  <c r="J105" i="3"/>
  <c r="BE105" i="3"/>
  <c r="BI104" i="3"/>
  <c r="BH104" i="3"/>
  <c r="BG104" i="3"/>
  <c r="BF104" i="3"/>
  <c r="T104" i="3"/>
  <c r="R104" i="3"/>
  <c r="P104" i="3"/>
  <c r="BK104" i="3"/>
  <c r="J104" i="3"/>
  <c r="BE104" i="3" s="1"/>
  <c r="BI103" i="3"/>
  <c r="BH103" i="3"/>
  <c r="BG103" i="3"/>
  <c r="BF103" i="3"/>
  <c r="T103" i="3"/>
  <c r="R103" i="3"/>
  <c r="P103" i="3"/>
  <c r="BK103" i="3"/>
  <c r="J103" i="3"/>
  <c r="BE103" i="3"/>
  <c r="BI102" i="3"/>
  <c r="BH102" i="3"/>
  <c r="BG102" i="3"/>
  <c r="BF102" i="3"/>
  <c r="T102" i="3"/>
  <c r="R102" i="3"/>
  <c r="P102" i="3"/>
  <c r="BK102" i="3"/>
  <c r="J102" i="3"/>
  <c r="BE102" i="3" s="1"/>
  <c r="BI101" i="3"/>
  <c r="BH101" i="3"/>
  <c r="BG101" i="3"/>
  <c r="BF101" i="3"/>
  <c r="T101" i="3"/>
  <c r="R101" i="3"/>
  <c r="P101" i="3"/>
  <c r="BK101" i="3"/>
  <c r="J101" i="3"/>
  <c r="BE101" i="3"/>
  <c r="BI100" i="3"/>
  <c r="BH100" i="3"/>
  <c r="BG100" i="3"/>
  <c r="BF100" i="3"/>
  <c r="T100" i="3"/>
  <c r="T97" i="3" s="1"/>
  <c r="R100" i="3"/>
  <c r="P100" i="3"/>
  <c r="BK100" i="3"/>
  <c r="J100" i="3"/>
  <c r="BE100" i="3" s="1"/>
  <c r="BI99" i="3"/>
  <c r="BH99" i="3"/>
  <c r="BG99" i="3"/>
  <c r="F35" i="3" s="1"/>
  <c r="BB56" i="1" s="1"/>
  <c r="BF99" i="3"/>
  <c r="T99" i="3"/>
  <c r="R99" i="3"/>
  <c r="P99" i="3"/>
  <c r="P97" i="3" s="1"/>
  <c r="P96" i="3" s="1"/>
  <c r="P95" i="3" s="1"/>
  <c r="AU56" i="1" s="1"/>
  <c r="BK99" i="3"/>
  <c r="J99" i="3"/>
  <c r="BE99" i="3"/>
  <c r="BI98" i="3"/>
  <c r="F37" i="3" s="1"/>
  <c r="BD56" i="1" s="1"/>
  <c r="BH98" i="3"/>
  <c r="F36" i="3"/>
  <c r="BC56" i="1" s="1"/>
  <c r="BG98" i="3"/>
  <c r="BF98" i="3"/>
  <c r="J34" i="3" s="1"/>
  <c r="AW56" i="1" s="1"/>
  <c r="F34" i="3"/>
  <c r="BA56" i="1" s="1"/>
  <c r="T98" i="3"/>
  <c r="R98" i="3"/>
  <c r="R97" i="3"/>
  <c r="R96" i="3"/>
  <c r="P98" i="3"/>
  <c r="BK98" i="3"/>
  <c r="BK97" i="3"/>
  <c r="J97" i="3" s="1"/>
  <c r="J61" i="3" s="1"/>
  <c r="J98" i="3"/>
  <c r="BE98" i="3"/>
  <c r="J92" i="3"/>
  <c r="F91" i="3"/>
  <c r="F89" i="3"/>
  <c r="E87" i="3"/>
  <c r="J55" i="3"/>
  <c r="F54" i="3"/>
  <c r="F52" i="3"/>
  <c r="E50" i="3"/>
  <c r="J21" i="3"/>
  <c r="E21" i="3"/>
  <c r="J54" i="3" s="1"/>
  <c r="J91" i="3"/>
  <c r="J20" i="3"/>
  <c r="J18" i="3"/>
  <c r="E18" i="3"/>
  <c r="F92" i="3" s="1"/>
  <c r="J17" i="3"/>
  <c r="J12" i="3"/>
  <c r="J89" i="3" s="1"/>
  <c r="E7" i="3"/>
  <c r="E48" i="3" s="1"/>
  <c r="E85" i="3"/>
  <c r="J37" i="2"/>
  <c r="J36" i="2"/>
  <c r="AY55" i="1"/>
  <c r="J35" i="2"/>
  <c r="AX55" i="1"/>
  <c r="BI142" i="2"/>
  <c r="BH142" i="2"/>
  <c r="BG142" i="2"/>
  <c r="BF142" i="2"/>
  <c r="T142" i="2"/>
  <c r="T141" i="2"/>
  <c r="R142" i="2"/>
  <c r="R141" i="2"/>
  <c r="P142" i="2"/>
  <c r="P141" i="2"/>
  <c r="BK142" i="2"/>
  <c r="BK141" i="2"/>
  <c r="J141" i="2" s="1"/>
  <c r="J72" i="2" s="1"/>
  <c r="J142" i="2"/>
  <c r="BE142" i="2" s="1"/>
  <c r="BI140" i="2"/>
  <c r="BH140" i="2"/>
  <c r="BG140" i="2"/>
  <c r="BF140" i="2"/>
  <c r="T140" i="2"/>
  <c r="T139" i="2"/>
  <c r="T138" i="2" s="1"/>
  <c r="R140" i="2"/>
  <c r="R139" i="2" s="1"/>
  <c r="R138" i="2" s="1"/>
  <c r="P140" i="2"/>
  <c r="P139" i="2" s="1"/>
  <c r="P138" i="2" s="1"/>
  <c r="BK140" i="2"/>
  <c r="BK139" i="2" s="1"/>
  <c r="J140" i="2"/>
  <c r="BE140" i="2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T129" i="2"/>
  <c r="T128" i="2" s="1"/>
  <c r="R130" i="2"/>
  <c r="R129" i="2" s="1"/>
  <c r="R128" i="2" s="1"/>
  <c r="P130" i="2"/>
  <c r="P129" i="2"/>
  <c r="P128" i="2" s="1"/>
  <c r="BK130" i="2"/>
  <c r="BK129" i="2" s="1"/>
  <c r="J130" i="2"/>
  <c r="BE130" i="2"/>
  <c r="BI127" i="2"/>
  <c r="BH127" i="2"/>
  <c r="BG127" i="2"/>
  <c r="BF127" i="2"/>
  <c r="T127" i="2"/>
  <c r="T126" i="2"/>
  <c r="R127" i="2"/>
  <c r="R126" i="2"/>
  <c r="P127" i="2"/>
  <c r="P126" i="2"/>
  <c r="BK127" i="2"/>
  <c r="BK126" i="2"/>
  <c r="J126" i="2" s="1"/>
  <c r="J67" i="2" s="1"/>
  <c r="J127" i="2"/>
  <c r="BE127" i="2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T123" i="2"/>
  <c r="T122" i="2" s="1"/>
  <c r="R124" i="2"/>
  <c r="R123" i="2" s="1"/>
  <c r="R122" i="2" s="1"/>
  <c r="P124" i="2"/>
  <c r="P123" i="2"/>
  <c r="P122" i="2" s="1"/>
  <c r="BK124" i="2"/>
  <c r="BK123" i="2" s="1"/>
  <c r="J124" i="2"/>
  <c r="BE124" i="2"/>
  <c r="BI121" i="2"/>
  <c r="BH121" i="2"/>
  <c r="BG121" i="2"/>
  <c r="BF121" i="2"/>
  <c r="T121" i="2"/>
  <c r="R121" i="2"/>
  <c r="P121" i="2"/>
  <c r="BK121" i="2"/>
  <c r="J121" i="2"/>
  <c r="BE121" i="2"/>
  <c r="BI120" i="2"/>
  <c r="BH120" i="2"/>
  <c r="BG120" i="2"/>
  <c r="BF120" i="2"/>
  <c r="T120" i="2"/>
  <c r="R120" i="2"/>
  <c r="P120" i="2"/>
  <c r="BK120" i="2"/>
  <c r="J120" i="2"/>
  <c r="BE120" i="2"/>
  <c r="BI119" i="2"/>
  <c r="BH119" i="2"/>
  <c r="BG119" i="2"/>
  <c r="BF119" i="2"/>
  <c r="T119" i="2"/>
  <c r="R119" i="2"/>
  <c r="P119" i="2"/>
  <c r="BK119" i="2"/>
  <c r="J119" i="2"/>
  <c r="BE119" i="2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T116" i="2"/>
  <c r="R117" i="2"/>
  <c r="R116" i="2"/>
  <c r="P117" i="2"/>
  <c r="P116" i="2"/>
  <c r="BK117" i="2"/>
  <c r="BK116" i="2"/>
  <c r="J116" i="2" s="1"/>
  <c r="J64" i="2" s="1"/>
  <c r="J117" i="2"/>
  <c r="BE117" i="2" s="1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BF114" i="2"/>
  <c r="T114" i="2"/>
  <c r="R114" i="2"/>
  <c r="P114" i="2"/>
  <c r="BK114" i="2"/>
  <c r="J114" i="2"/>
  <c r="BE114" i="2"/>
  <c r="BI113" i="2"/>
  <c r="BH113" i="2"/>
  <c r="BG113" i="2"/>
  <c r="BF113" i="2"/>
  <c r="T113" i="2"/>
  <c r="R113" i="2"/>
  <c r="P113" i="2"/>
  <c r="BK113" i="2"/>
  <c r="J113" i="2"/>
  <c r="BE113" i="2"/>
  <c r="BI112" i="2"/>
  <c r="BH112" i="2"/>
  <c r="BG112" i="2"/>
  <c r="BF112" i="2"/>
  <c r="T112" i="2"/>
  <c r="R112" i="2"/>
  <c r="P112" i="2"/>
  <c r="BK112" i="2"/>
  <c r="J112" i="2"/>
  <c r="BE112" i="2"/>
  <c r="BI111" i="2"/>
  <c r="BH111" i="2"/>
  <c r="BG111" i="2"/>
  <c r="BF111" i="2"/>
  <c r="T111" i="2"/>
  <c r="T110" i="2"/>
  <c r="R111" i="2"/>
  <c r="R110" i="2"/>
  <c r="P111" i="2"/>
  <c r="P110" i="2"/>
  <c r="BK111" i="2"/>
  <c r="BK110" i="2"/>
  <c r="J110" i="2" s="1"/>
  <c r="J63" i="2" s="1"/>
  <c r="J111" i="2"/>
  <c r="BE111" i="2"/>
  <c r="BI109" i="2"/>
  <c r="BH109" i="2"/>
  <c r="BG109" i="2"/>
  <c r="BF109" i="2"/>
  <c r="T109" i="2"/>
  <c r="R109" i="2"/>
  <c r="P109" i="2"/>
  <c r="BK109" i="2"/>
  <c r="J109" i="2"/>
  <c r="BE109" i="2"/>
  <c r="BI108" i="2"/>
  <c r="BH108" i="2"/>
  <c r="BG108" i="2"/>
  <c r="BF108" i="2"/>
  <c r="T108" i="2"/>
  <c r="T107" i="2"/>
  <c r="R108" i="2"/>
  <c r="R107" i="2"/>
  <c r="P108" i="2"/>
  <c r="P107" i="2"/>
  <c r="BK108" i="2"/>
  <c r="BK107" i="2"/>
  <c r="J107" i="2" s="1"/>
  <c r="J62" i="2" s="1"/>
  <c r="J108" i="2"/>
  <c r="BE108" i="2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J104" i="2"/>
  <c r="BE104" i="2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J101" i="2"/>
  <c r="BE101" i="2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J99" i="2"/>
  <c r="BE99" i="2"/>
  <c r="BI98" i="2"/>
  <c r="BH98" i="2"/>
  <c r="BG98" i="2"/>
  <c r="BF98" i="2"/>
  <c r="T98" i="2"/>
  <c r="R98" i="2"/>
  <c r="P98" i="2"/>
  <c r="BK98" i="2"/>
  <c r="J98" i="2"/>
  <c r="BE98" i="2"/>
  <c r="BI97" i="2"/>
  <c r="BH97" i="2"/>
  <c r="BG97" i="2"/>
  <c r="BF97" i="2"/>
  <c r="T97" i="2"/>
  <c r="R97" i="2"/>
  <c r="P97" i="2"/>
  <c r="BK97" i="2"/>
  <c r="J97" i="2"/>
  <c r="BE97" i="2"/>
  <c r="BI96" i="2"/>
  <c r="BH96" i="2"/>
  <c r="BG96" i="2"/>
  <c r="BF96" i="2"/>
  <c r="T96" i="2"/>
  <c r="R96" i="2"/>
  <c r="P96" i="2"/>
  <c r="BK96" i="2"/>
  <c r="J96" i="2"/>
  <c r="BE96" i="2"/>
  <c r="BI95" i="2"/>
  <c r="F37" i="2"/>
  <c r="BD55" i="1" s="1"/>
  <c r="BH95" i="2"/>
  <c r="F36" i="2" s="1"/>
  <c r="BC55" i="1" s="1"/>
  <c r="BG95" i="2"/>
  <c r="F35" i="2"/>
  <c r="BB55" i="1" s="1"/>
  <c r="BF95" i="2"/>
  <c r="J34" i="2" s="1"/>
  <c r="AW55" i="1" s="1"/>
  <c r="T95" i="2"/>
  <c r="T94" i="2"/>
  <c r="T93" i="2" s="1"/>
  <c r="T92" i="2" s="1"/>
  <c r="R95" i="2"/>
  <c r="R94" i="2"/>
  <c r="R93" i="2" s="1"/>
  <c r="R92" i="2" s="1"/>
  <c r="P95" i="2"/>
  <c r="P94" i="2"/>
  <c r="P93" i="2" s="1"/>
  <c r="P92" i="2" s="1"/>
  <c r="AU55" i="1" s="1"/>
  <c r="BK95" i="2"/>
  <c r="BK94" i="2" s="1"/>
  <c r="J95" i="2"/>
  <c r="BE95" i="2" s="1"/>
  <c r="J89" i="2"/>
  <c r="F88" i="2"/>
  <c r="F86" i="2"/>
  <c r="E84" i="2"/>
  <c r="J55" i="2"/>
  <c r="F54" i="2"/>
  <c r="F52" i="2"/>
  <c r="E50" i="2"/>
  <c r="J21" i="2"/>
  <c r="E21" i="2"/>
  <c r="J88" i="2" s="1"/>
  <c r="J20" i="2"/>
  <c r="J18" i="2"/>
  <c r="E18" i="2"/>
  <c r="F89" i="2"/>
  <c r="F55" i="2"/>
  <c r="J17" i="2"/>
  <c r="J12" i="2"/>
  <c r="J86" i="2"/>
  <c r="J52" i="2"/>
  <c r="E7" i="2"/>
  <c r="E82" i="2" s="1"/>
  <c r="AS54" i="1"/>
  <c r="L50" i="1"/>
  <c r="AM50" i="1"/>
  <c r="AM49" i="1"/>
  <c r="L49" i="1"/>
  <c r="AM47" i="1"/>
  <c r="L47" i="1"/>
  <c r="L45" i="1"/>
  <c r="L44" i="1"/>
  <c r="BK138" i="2" l="1"/>
  <c r="J138" i="2" s="1"/>
  <c r="J70" i="2" s="1"/>
  <c r="J139" i="2"/>
  <c r="J71" i="2" s="1"/>
  <c r="J33" i="2"/>
  <c r="AV55" i="1" s="1"/>
  <c r="AT55" i="1" s="1"/>
  <c r="F33" i="2"/>
  <c r="AZ55" i="1" s="1"/>
  <c r="J33" i="3"/>
  <c r="AV56" i="1" s="1"/>
  <c r="AT56" i="1" s="1"/>
  <c r="BK140" i="3"/>
  <c r="J140" i="3" s="1"/>
  <c r="J69" i="3" s="1"/>
  <c r="J152" i="3"/>
  <c r="J75" i="3" s="1"/>
  <c r="P111" i="4"/>
  <c r="P90" i="4" s="1"/>
  <c r="AU57" i="1" s="1"/>
  <c r="BK93" i="2"/>
  <c r="J94" i="2"/>
  <c r="J61" i="2" s="1"/>
  <c r="BK122" i="2"/>
  <c r="J122" i="2" s="1"/>
  <c r="J65" i="2" s="1"/>
  <c r="J123" i="2"/>
  <c r="J66" i="2" s="1"/>
  <c r="BK128" i="2"/>
  <c r="J128" i="2" s="1"/>
  <c r="J68" i="2" s="1"/>
  <c r="J129" i="2"/>
  <c r="J69" i="2" s="1"/>
  <c r="T96" i="3"/>
  <c r="T95" i="3" s="1"/>
  <c r="T126" i="3"/>
  <c r="R140" i="3"/>
  <c r="R95" i="3" s="1"/>
  <c r="R90" i="4"/>
  <c r="J92" i="4"/>
  <c r="J61" i="4" s="1"/>
  <c r="BK91" i="4"/>
  <c r="BK126" i="3"/>
  <c r="J126" i="3" s="1"/>
  <c r="J64" i="3" s="1"/>
  <c r="J130" i="3"/>
  <c r="J66" i="3" s="1"/>
  <c r="F33" i="4"/>
  <c r="AZ57" i="1" s="1"/>
  <c r="J33" i="4"/>
  <c r="AV57" i="1" s="1"/>
  <c r="BK111" i="4"/>
  <c r="J111" i="4" s="1"/>
  <c r="J64" i="4" s="1"/>
  <c r="J112" i="4"/>
  <c r="J65" i="4" s="1"/>
  <c r="E48" i="2"/>
  <c r="J54" i="2"/>
  <c r="J52" i="3"/>
  <c r="F55" i="3"/>
  <c r="BK96" i="3"/>
  <c r="J52" i="5"/>
  <c r="P93" i="5"/>
  <c r="AU58" i="1" s="1"/>
  <c r="T93" i="5"/>
  <c r="R132" i="5"/>
  <c r="BK132" i="5"/>
  <c r="J132" i="5" s="1"/>
  <c r="J68" i="5" s="1"/>
  <c r="J138" i="5"/>
  <c r="J71" i="5" s="1"/>
  <c r="J93" i="6"/>
  <c r="J61" i="6" s="1"/>
  <c r="BK92" i="6"/>
  <c r="P120" i="6"/>
  <c r="F33" i="8"/>
  <c r="AZ61" i="1" s="1"/>
  <c r="R90" i="8"/>
  <c r="R89" i="8" s="1"/>
  <c r="R117" i="8"/>
  <c r="F34" i="2"/>
  <c r="BA55" i="1" s="1"/>
  <c r="F33" i="3"/>
  <c r="AZ56" i="1" s="1"/>
  <c r="J34" i="4"/>
  <c r="AW57" i="1" s="1"/>
  <c r="J54" i="5"/>
  <c r="P91" i="6"/>
  <c r="AU59" i="1" s="1"/>
  <c r="J33" i="7"/>
  <c r="AV60" i="1" s="1"/>
  <c r="AT60" i="1" s="1"/>
  <c r="F33" i="7"/>
  <c r="AZ60" i="1" s="1"/>
  <c r="R88" i="7"/>
  <c r="T90" i="8"/>
  <c r="T89" i="8" s="1"/>
  <c r="J120" i="8"/>
  <c r="J68" i="8" s="1"/>
  <c r="BK117" i="8"/>
  <c r="J117" i="8" s="1"/>
  <c r="J66" i="8" s="1"/>
  <c r="F33" i="5"/>
  <c r="AZ58" i="1" s="1"/>
  <c r="J33" i="5"/>
  <c r="AV58" i="1" s="1"/>
  <c r="R93" i="5"/>
  <c r="J123" i="6"/>
  <c r="J66" i="6" s="1"/>
  <c r="BK120" i="6"/>
  <c r="J120" i="6" s="1"/>
  <c r="J64" i="6" s="1"/>
  <c r="BK89" i="7"/>
  <c r="J90" i="7"/>
  <c r="J61" i="7" s="1"/>
  <c r="J91" i="8"/>
  <c r="J61" i="8" s="1"/>
  <c r="BK90" i="8"/>
  <c r="J95" i="5"/>
  <c r="J61" i="5" s="1"/>
  <c r="BK94" i="5"/>
  <c r="J33" i="6"/>
  <c r="AV59" i="1" s="1"/>
  <c r="F33" i="6"/>
  <c r="AZ59" i="1" s="1"/>
  <c r="R91" i="6"/>
  <c r="T120" i="6"/>
  <c r="T91" i="6" s="1"/>
  <c r="T88" i="7"/>
  <c r="P117" i="7"/>
  <c r="P88" i="7" s="1"/>
  <c r="AU60" i="1" s="1"/>
  <c r="P90" i="8"/>
  <c r="P89" i="8" s="1"/>
  <c r="AU61" i="1" s="1"/>
  <c r="P117" i="8"/>
  <c r="J91" i="10"/>
  <c r="J60" i="10" s="1"/>
  <c r="J34" i="6"/>
  <c r="AW59" i="1" s="1"/>
  <c r="BK127" i="6"/>
  <c r="J127" i="6" s="1"/>
  <c r="J68" i="6" s="1"/>
  <c r="E48" i="7"/>
  <c r="J54" i="7"/>
  <c r="E79" i="8"/>
  <c r="J85" i="8"/>
  <c r="BK114" i="8"/>
  <c r="J114" i="8" s="1"/>
  <c r="J64" i="8" s="1"/>
  <c r="J90" i="9"/>
  <c r="J60" i="9" s="1"/>
  <c r="J118" i="9"/>
  <c r="J65" i="9" s="1"/>
  <c r="BK121" i="9"/>
  <c r="J121" i="9" s="1"/>
  <c r="J66" i="9" s="1"/>
  <c r="J33" i="10"/>
  <c r="AV63" i="1" s="1"/>
  <c r="AT63" i="1" s="1"/>
  <c r="F33" i="10"/>
  <c r="AZ63" i="1" s="1"/>
  <c r="T101" i="10"/>
  <c r="P115" i="10"/>
  <c r="J33" i="11"/>
  <c r="AV64" i="1" s="1"/>
  <c r="J128" i="11"/>
  <c r="J65" i="11" s="1"/>
  <c r="BK127" i="11"/>
  <c r="J127" i="11" s="1"/>
  <c r="J64" i="11" s="1"/>
  <c r="J94" i="12"/>
  <c r="J61" i="12" s="1"/>
  <c r="BK93" i="12"/>
  <c r="J34" i="5"/>
  <c r="AW58" i="1" s="1"/>
  <c r="BK121" i="5"/>
  <c r="J121" i="5" s="1"/>
  <c r="J64" i="5" s="1"/>
  <c r="E48" i="6"/>
  <c r="J54" i="6"/>
  <c r="F34" i="7"/>
  <c r="BA60" i="1" s="1"/>
  <c r="BK117" i="7"/>
  <c r="J117" i="7" s="1"/>
  <c r="J66" i="7" s="1"/>
  <c r="J33" i="8"/>
  <c r="AV61" i="1" s="1"/>
  <c r="AT61" i="1" s="1"/>
  <c r="J33" i="9"/>
  <c r="AV62" i="1" s="1"/>
  <c r="AT62" i="1" s="1"/>
  <c r="T92" i="10"/>
  <c r="T91" i="10" s="1"/>
  <c r="F35" i="10"/>
  <c r="BB63" i="1" s="1"/>
  <c r="BB54" i="1" s="1"/>
  <c r="F37" i="10"/>
  <c r="BD63" i="1" s="1"/>
  <c r="BD54" i="1" s="1"/>
  <c r="W33" i="1" s="1"/>
  <c r="J99" i="10"/>
  <c r="J62" i="10" s="1"/>
  <c r="T110" i="10"/>
  <c r="P95" i="11"/>
  <c r="J34" i="11"/>
  <c r="AW64" i="1" s="1"/>
  <c r="F34" i="11"/>
  <c r="BA64" i="1" s="1"/>
  <c r="F36" i="11"/>
  <c r="BC64" i="1" s="1"/>
  <c r="BC54" i="1" s="1"/>
  <c r="J34" i="9"/>
  <c r="AW62" i="1" s="1"/>
  <c r="F34" i="9"/>
  <c r="BA62" i="1" s="1"/>
  <c r="J116" i="10"/>
  <c r="J68" i="10" s="1"/>
  <c r="BK115" i="10"/>
  <c r="J115" i="10" s="1"/>
  <c r="J67" i="10" s="1"/>
  <c r="J91" i="9"/>
  <c r="J61" i="9" s="1"/>
  <c r="T90" i="9"/>
  <c r="T89" i="9" s="1"/>
  <c r="R90" i="9"/>
  <c r="R89" i="9" s="1"/>
  <c r="J122" i="9"/>
  <c r="J67" i="9" s="1"/>
  <c r="R121" i="9"/>
  <c r="P92" i="10"/>
  <c r="P91" i="10" s="1"/>
  <c r="P90" i="10" s="1"/>
  <c r="AU63" i="1" s="1"/>
  <c r="F33" i="11"/>
  <c r="AZ64" i="1" s="1"/>
  <c r="BK96" i="11"/>
  <c r="T91" i="13"/>
  <c r="P127" i="11"/>
  <c r="P92" i="12"/>
  <c r="AU65" i="1" s="1"/>
  <c r="P130" i="13"/>
  <c r="P91" i="13" s="1"/>
  <c r="AU66" i="1" s="1"/>
  <c r="R91" i="14"/>
  <c r="R90" i="14" s="1"/>
  <c r="R127" i="11"/>
  <c r="R94" i="11" s="1"/>
  <c r="J33" i="13"/>
  <c r="AV66" i="1" s="1"/>
  <c r="AT66" i="1" s="1"/>
  <c r="F33" i="13"/>
  <c r="AZ66" i="1" s="1"/>
  <c r="F33" i="14"/>
  <c r="AZ67" i="1" s="1"/>
  <c r="J33" i="14"/>
  <c r="AV67" i="1" s="1"/>
  <c r="AT67" i="1" s="1"/>
  <c r="J120" i="14"/>
  <c r="J66" i="14" s="1"/>
  <c r="BK119" i="14"/>
  <c r="J119" i="14" s="1"/>
  <c r="J65" i="14" s="1"/>
  <c r="J33" i="12"/>
  <c r="AV65" i="1" s="1"/>
  <c r="F33" i="12"/>
  <c r="AZ65" i="1" s="1"/>
  <c r="T129" i="12"/>
  <c r="T92" i="12" s="1"/>
  <c r="BK92" i="13"/>
  <c r="J93" i="13"/>
  <c r="J61" i="13" s="1"/>
  <c r="BK121" i="13"/>
  <c r="J121" i="13" s="1"/>
  <c r="J64" i="13" s="1"/>
  <c r="T121" i="13"/>
  <c r="T119" i="14"/>
  <c r="T90" i="14" s="1"/>
  <c r="J34" i="12"/>
  <c r="AW65" i="1" s="1"/>
  <c r="BK120" i="12"/>
  <c r="J120" i="12" s="1"/>
  <c r="J64" i="12" s="1"/>
  <c r="E48" i="13"/>
  <c r="J54" i="13"/>
  <c r="J122" i="13"/>
  <c r="J65" i="13" s="1"/>
  <c r="E80" i="14"/>
  <c r="J86" i="14"/>
  <c r="BK142" i="11"/>
  <c r="J142" i="11" s="1"/>
  <c r="J70" i="11" s="1"/>
  <c r="E48" i="12"/>
  <c r="J54" i="12"/>
  <c r="F34" i="13"/>
  <c r="BA66" i="1" s="1"/>
  <c r="BK129" i="12"/>
  <c r="J129" i="12" s="1"/>
  <c r="J69" i="12" s="1"/>
  <c r="BK91" i="14"/>
  <c r="AY54" i="1" l="1"/>
  <c r="W32" i="1"/>
  <c r="W31" i="1"/>
  <c r="AX54" i="1"/>
  <c r="AT65" i="1"/>
  <c r="J93" i="12"/>
  <c r="J60" i="12" s="1"/>
  <c r="BK92" i="12"/>
  <c r="J92" i="12" s="1"/>
  <c r="AT64" i="1"/>
  <c r="BK90" i="10"/>
  <c r="J90" i="10" s="1"/>
  <c r="J89" i="7"/>
  <c r="J60" i="7" s="1"/>
  <c r="BK88" i="7"/>
  <c r="J88" i="7" s="1"/>
  <c r="AT58" i="1"/>
  <c r="J90" i="8"/>
  <c r="J60" i="8" s="1"/>
  <c r="BK89" i="8"/>
  <c r="J89" i="8" s="1"/>
  <c r="BA54" i="1"/>
  <c r="J92" i="13"/>
  <c r="J60" i="13" s="1"/>
  <c r="BK91" i="13"/>
  <c r="J91" i="13" s="1"/>
  <c r="P94" i="11"/>
  <c r="AU64" i="1" s="1"/>
  <c r="AU54" i="1" s="1"/>
  <c r="AT59" i="1"/>
  <c r="AT57" i="1"/>
  <c r="BK90" i="4"/>
  <c r="J90" i="4" s="1"/>
  <c r="J91" i="4"/>
  <c r="J60" i="4" s="1"/>
  <c r="J91" i="14"/>
  <c r="J60" i="14" s="1"/>
  <c r="BK90" i="14"/>
  <c r="J90" i="14" s="1"/>
  <c r="BK95" i="11"/>
  <c r="J96" i="11"/>
  <c r="J61" i="11" s="1"/>
  <c r="T90" i="10"/>
  <c r="BK89" i="9"/>
  <c r="J89" i="9" s="1"/>
  <c r="BK93" i="5"/>
  <c r="J93" i="5" s="1"/>
  <c r="J94" i="5"/>
  <c r="J60" i="5" s="1"/>
  <c r="J92" i="6"/>
  <c r="J60" i="6" s="1"/>
  <c r="BK91" i="6"/>
  <c r="J91" i="6" s="1"/>
  <c r="J96" i="3"/>
  <c r="J60" i="3" s="1"/>
  <c r="BK95" i="3"/>
  <c r="J95" i="3" s="1"/>
  <c r="J93" i="2"/>
  <c r="J60" i="2" s="1"/>
  <c r="BK92" i="2"/>
  <c r="J92" i="2" s="1"/>
  <c r="AZ54" i="1"/>
  <c r="J30" i="3" l="1"/>
  <c r="J59" i="3"/>
  <c r="J59" i="5"/>
  <c r="J30" i="5"/>
  <c r="J59" i="4"/>
  <c r="J30" i="4"/>
  <c r="J30" i="10"/>
  <c r="J59" i="10"/>
  <c r="J59" i="2"/>
  <c r="J30" i="2"/>
  <c r="J30" i="6"/>
  <c r="J59" i="6"/>
  <c r="J59" i="9"/>
  <c r="J30" i="9"/>
  <c r="J59" i="14"/>
  <c r="J30" i="14"/>
  <c r="AW54" i="1"/>
  <c r="AK30" i="1" s="1"/>
  <c r="W30" i="1"/>
  <c r="J59" i="7"/>
  <c r="J30" i="7"/>
  <c r="J30" i="12"/>
  <c r="J59" i="12"/>
  <c r="J59" i="8"/>
  <c r="J30" i="8"/>
  <c r="J59" i="13"/>
  <c r="J30" i="13"/>
  <c r="W29" i="1"/>
  <c r="AV54" i="1"/>
  <c r="J95" i="11"/>
  <c r="J60" i="11" s="1"/>
  <c r="BK94" i="11"/>
  <c r="J94" i="11" s="1"/>
  <c r="AG65" i="1" l="1"/>
  <c r="AN65" i="1" s="1"/>
  <c r="J39" i="12"/>
  <c r="AT54" i="1"/>
  <c r="AK29" i="1"/>
  <c r="J39" i="8"/>
  <c r="AG61" i="1"/>
  <c r="AN61" i="1" s="1"/>
  <c r="AG60" i="1"/>
  <c r="AN60" i="1" s="1"/>
  <c r="J39" i="7"/>
  <c r="J39" i="14"/>
  <c r="AG67" i="1"/>
  <c r="AN67" i="1" s="1"/>
  <c r="AG58" i="1"/>
  <c r="AN58" i="1" s="1"/>
  <c r="J39" i="5"/>
  <c r="AG59" i="1"/>
  <c r="AN59" i="1" s="1"/>
  <c r="J39" i="6"/>
  <c r="AG63" i="1"/>
  <c r="AN63" i="1" s="1"/>
  <c r="J39" i="10"/>
  <c r="J59" i="11"/>
  <c r="J30" i="11"/>
  <c r="AG66" i="1"/>
  <c r="AN66" i="1" s="1"/>
  <c r="J39" i="13"/>
  <c r="AG62" i="1"/>
  <c r="AN62" i="1" s="1"/>
  <c r="J39" i="9"/>
  <c r="AG55" i="1"/>
  <c r="J39" i="2"/>
  <c r="AG57" i="1"/>
  <c r="AN57" i="1" s="1"/>
  <c r="J39" i="4"/>
  <c r="AG56" i="1"/>
  <c r="AN56" i="1" s="1"/>
  <c r="J39" i="3"/>
  <c r="AG64" i="1" l="1"/>
  <c r="AN64" i="1" s="1"/>
  <c r="J39" i="11"/>
  <c r="AN55" i="1"/>
  <c r="AG54" i="1" l="1"/>
  <c r="AK26" i="1" l="1"/>
  <c r="AK35" i="1" s="1"/>
  <c r="AN54" i="1"/>
</calcChain>
</file>

<file path=xl/sharedStrings.xml><?xml version="1.0" encoding="utf-8"?>
<sst xmlns="http://schemas.openxmlformats.org/spreadsheetml/2006/main" count="8861" uniqueCount="1127">
  <si>
    <t>Export Komplet</t>
  </si>
  <si>
    <t>VZ</t>
  </si>
  <si>
    <t>2.0</t>
  </si>
  <si>
    <t>ZAMOK</t>
  </si>
  <si>
    <t>False</t>
  </si>
  <si>
    <t>{c9917d21-f63f-4adc-beb4-878e09b6e812}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</si>
  <si>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</si>
  <si>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</si>
  <si>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</si>
  <si>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</si>
  <si>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</si>
  <si>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</si>
  <si>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</si>
  <si>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</si>
  <si>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</si>
  <si>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</si>
  <si>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</si>
  <si>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Odstraňování postradatelných objektů SŽDC - demolice (obvod OŘ PHA)</t>
  </si>
  <si>
    <t>KSO:</t>
  </si>
  <si>
    <t/>
  </si>
  <si>
    <t>CC-CZ:</t>
  </si>
  <si>
    <t>Místo:</t>
  </si>
  <si>
    <t xml:space="preserve"> </t>
  </si>
  <si>
    <t>Datum:</t>
  </si>
  <si>
    <t>28. 11. 2019</t>
  </si>
  <si>
    <t>Zadavatel:</t>
  </si>
  <si>
    <t>IČ:</t>
  </si>
  <si>
    <t>70994234</t>
  </si>
  <si>
    <t>Správa železniční dopravní cesty, s.o.</t>
  </si>
  <si>
    <t>DIČ:</t>
  </si>
  <si>
    <t>CZ70994234</t>
  </si>
  <si>
    <t>Uchazeč:</t>
  </si>
  <si>
    <t>Vyplň údaj</t>
  </si>
  <si>
    <t>Projektant:</t>
  </si>
  <si>
    <t>True</t>
  </si>
  <si>
    <t>Zpracovatel:</t>
  </si>
  <si>
    <t>L. Malý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</si>
  <si>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</si>
  <si>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</si>
  <si>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</si>
  <si>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</si>
  <si>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</si>
  <si>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</si>
  <si>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</si>
  <si>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</si>
  <si>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</si>
  <si>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</si>
  <si>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</si>
  <si>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</si>
  <si>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</si>
  <si>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</si>
  <si>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</si>
  <si>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</si>
  <si>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</si>
  <si>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</si>
  <si>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</si>
  <si>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</si>
  <si>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</si>
  <si>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</si>
  <si>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</si>
  <si>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</si>
  <si>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</si>
  <si>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</si>
  <si>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</si>
  <si>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</si>
  <si>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</si>
  <si>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</si>
  <si>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</si>
  <si>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</si>
  <si>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</si>
  <si>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</si>
  <si>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</si>
  <si>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</si>
  <si>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</si>
  <si>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</si>
  <si>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</si>
  <si>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</si>
  <si>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</si>
  <si>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</si>
  <si>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Újezd 56 - str.d.č.63/55 (5000166932)</t>
  </si>
  <si>
    <t>STA</t>
  </si>
  <si>
    <t>1</t>
  </si>
  <si>
    <t>{f8c09651-0316-4a00-aa72-ef96b40af364}</t>
  </si>
  <si>
    <t>2</t>
  </si>
  <si>
    <t>SO.02</t>
  </si>
  <si>
    <t>Sedlčany - kolejová váha (5000357126)</t>
  </si>
  <si>
    <t>{a0e5d714-8165-4369-8524-b3d648c6683e}</t>
  </si>
  <si>
    <t>SO.03</t>
  </si>
  <si>
    <t>Praha Žižkov - domek kolejové váhy (5000117190)</t>
  </si>
  <si>
    <t>{46278c7b-203c-4ae4-9c8a-e421b9ba3f1b}</t>
  </si>
  <si>
    <t>SO.04</t>
  </si>
  <si>
    <t>Chrášťany - výhybkové stanoviště č.2  (5000113958)</t>
  </si>
  <si>
    <t>{6f1efe3a-5911-4e58-856b-c09fe05cb28a}</t>
  </si>
  <si>
    <t>SO.05</t>
  </si>
  <si>
    <t>Chrášťany - výhybkové stanoviště č.1 (5000141025)</t>
  </si>
  <si>
    <t>{8f0f792a-6db8-49b0-9771-08863ffb16a6}</t>
  </si>
  <si>
    <t>SO.06</t>
  </si>
  <si>
    <t>Milostín - sklad PHM-TO (6000326413)</t>
  </si>
  <si>
    <t>{41c02750-c07b-4d09-9bbb-38cab6299027}</t>
  </si>
  <si>
    <t>SO.07</t>
  </si>
  <si>
    <t>Milostín - útulek TO (6000315667)</t>
  </si>
  <si>
    <t>{e2dc61e4-f117-4ed0-9359-aec989fa395e}</t>
  </si>
  <si>
    <t>SO.08</t>
  </si>
  <si>
    <t>Oskořínek - závorářské stanoviště (5000096332)</t>
  </si>
  <si>
    <t>{1556b855-975e-4994-a0f4-eba127c2771c}</t>
  </si>
  <si>
    <t>SO.09</t>
  </si>
  <si>
    <t>Kladno Dubí - útulek pro výhybkáře (6000297773)</t>
  </si>
  <si>
    <t>{6b13a7d5-3d2d-4c76-ab67-9fdfbf97cf5e}</t>
  </si>
  <si>
    <t>SO.10</t>
  </si>
  <si>
    <t>Praha Vyšehrad - stavědlo č.1 (5000145356)</t>
  </si>
  <si>
    <t>{e46bac0f-d0c7-4328-b7e2-856782a173f7}</t>
  </si>
  <si>
    <t>SO.11</t>
  </si>
  <si>
    <t>Svojetín - výh. stanoviště č.2 (5000141028)</t>
  </si>
  <si>
    <t>{5dfc4342-349b-4eb2-8654-13fb4154ccfb}</t>
  </si>
  <si>
    <t>SO.12</t>
  </si>
  <si>
    <t>Mutějovice žst. - domek kolejové váhy (5000328783)</t>
  </si>
  <si>
    <t>{d98622fa-78da-4dbf-a884-db64f7928365}</t>
  </si>
  <si>
    <t>SO.13</t>
  </si>
  <si>
    <t>Benešov u Prahy - sklad (6000336797)</t>
  </si>
  <si>
    <t>{729e5070-3596-4a4d-8d46-011bc0a9821e}</t>
  </si>
  <si>
    <t>KRYCÍ LIST SOUPISU PRACÍ</t>
  </si>
  <si>
    <t>Objekt:</t>
  </si>
  <si>
    <t>SO.01 - Újezd 56 - str.d.č.63/55 (5000166932)</t>
  </si>
  <si>
    <t>Újezd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</si>
  <si>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</si>
  <si>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</si>
  <si>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</si>
  <si>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</si>
  <si>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</si>
  <si>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</si>
  <si>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</si>
  <si>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9 - Ostatní konstrukce a práce-bourání</t>
  </si>
  <si>
    <t xml:space="preserve">    997 - Přesun sutě</t>
  </si>
  <si>
    <t>PSV - Práce a dodávky PSV</t>
  </si>
  <si>
    <t xml:space="preserve">    765 - Krytina skládaná</t>
  </si>
  <si>
    <t xml:space="preserve">    767 - Konstrukce zámečnické</t>
  </si>
  <si>
    <t>N00 - Nepojmenované práce</t>
  </si>
  <si>
    <t xml:space="preserve">    N01 - Nepojmenovaný díl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</si>
  <si>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</si>
  <si>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</si>
  <si>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</si>
  <si>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</si>
  <si>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</si>
  <si>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</si>
  <si>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</si>
  <si>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</si>
  <si>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</si>
  <si>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</si>
  <si>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</si>
  <si>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</si>
  <si>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</si>
  <si>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</si>
  <si>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</si>
  <si>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</si>
  <si>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</si>
  <si>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</si>
  <si>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</si>
  <si>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</si>
  <si>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</si>
  <si>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111201101</t>
  </si>
  <si>
    <t>Odstranění křovin a stromů s odstraněním kořenů průměru kmene do 100 mm do sklonu terénu 1 : 5, při celkové ploše do 1 000 m2</t>
  </si>
  <si>
    <t>m2</t>
  </si>
  <si>
    <t>4</t>
  </si>
  <si>
    <t>-321569081</t>
  </si>
  <si>
    <t>122201101</t>
  </si>
  <si>
    <t>Odkopávky a prokopávky nezapažené s přehozením výkopku na vzdálenost do 3 m nebo s naložením na dopravní prostředek v hornině tř. 3 do 100 m3</t>
  </si>
  <si>
    <t>m3</t>
  </si>
  <si>
    <t>1520776353</t>
  </si>
  <si>
    <t>3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</si>
  <si>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</si>
  <si>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</si>
  <si>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1320723787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</si>
  <si>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</si>
  <si>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</si>
  <si>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572813440</t>
  </si>
  <si>
    <t>5</t>
  </si>
  <si>
    <t>167101102</t>
  </si>
  <si>
    <t>Nakládání, skládání a překládání neulehlého výkopku nebo sypaniny nakládání, množství přes 100 m3, z hornin tř. 1 až 4</t>
  </si>
  <si>
    <t>1310838239</t>
  </si>
  <si>
    <t>6</t>
  </si>
  <si>
    <t>174101101</t>
  </si>
  <si>
    <t>Zásyp sypaninou z jakékoliv horniny s uložením výkopku ve vrstvách se zhutněním jam, šachet, rýh nebo kolem objektů v těchto vykopávkách (sklepní prostory a odpadní jímka)</t>
  </si>
  <si>
    <t>-616948375</t>
  </si>
  <si>
    <t>7</t>
  </si>
  <si>
    <t>181101132</t>
  </si>
  <si>
    <t>Úprava pozemku s rozpojením a přehrnutím včetně urovnání v zemině tř. 3, s přemístěním na vzdálenost přes 20 do 40 m</t>
  </si>
  <si>
    <t>-1157986063</t>
  </si>
  <si>
    <t>8</t>
  </si>
  <si>
    <t>181301105</t>
  </si>
  <si>
    <t>Rozprostření a urovnání ornice v rovině nebo ve svahu sklonu do 1:5 při souvislé ploše do 500 m2, tl. vrstvy přes 250 do 300 mm</t>
  </si>
  <si>
    <t>-294795484</t>
  </si>
  <si>
    <t>9</t>
  </si>
  <si>
    <t>M</t>
  </si>
  <si>
    <t>10364100</t>
  </si>
  <si>
    <t>zemina pro terénní úpravy - tříděná</t>
  </si>
  <si>
    <t>t</t>
  </si>
  <si>
    <t>735090839</t>
  </si>
  <si>
    <t>10</t>
  </si>
  <si>
    <t>181411131</t>
  </si>
  <si>
    <t>Založení trávníku na půdě předem připravené plochy do 1000 m2 výsevem včetně utažení parkového v rovině nebo na svahu do 1:5</t>
  </si>
  <si>
    <t>-904591480</t>
  </si>
  <si>
    <t>11</t>
  </si>
  <si>
    <t>005724100</t>
  </si>
  <si>
    <t>osivo směs travní parková</t>
  </si>
  <si>
    <t>kg</t>
  </si>
  <si>
    <t>227927201</t>
  </si>
  <si>
    <t>12</t>
  </si>
  <si>
    <t>979011100</t>
  </si>
  <si>
    <t>Vyklizení komunálního odpadu z objektu a z pozemku</t>
  </si>
  <si>
    <t>2063992382</t>
  </si>
  <si>
    <t>Zakládání</t>
  </si>
  <si>
    <t>48</t>
  </si>
  <si>
    <t>245111111</t>
  </si>
  <si>
    <t>Osazení prefabrikované krycí desky vodárenské studny na maltu cementovou, s vyspárovaním dvoudílné</t>
  </si>
  <si>
    <t>-2104280374</t>
  </si>
  <si>
    <t>49</t>
  </si>
  <si>
    <t>59225817</t>
  </si>
  <si>
    <t>deska betonová zákrytová studniční  130/7 cm (pro skruž D 110 cm)</t>
  </si>
  <si>
    <t>kus</t>
  </si>
  <si>
    <t>1567248967</t>
  </si>
  <si>
    <t>Ostatní konstrukce a práce-bourání</t>
  </si>
  <si>
    <t>13</t>
  </si>
  <si>
    <t>952903001.1</t>
  </si>
  <si>
    <t>Sanace odpadní jímky</t>
  </si>
  <si>
    <t>40697077</t>
  </si>
  <si>
    <t>14</t>
  </si>
  <si>
    <t>952905121.1</t>
  </si>
  <si>
    <t>Čerpání, odvoz a likvidace fekálií</t>
  </si>
  <si>
    <t>-615005146</t>
  </si>
  <si>
    <t>50</t>
  </si>
  <si>
    <t>981011315</t>
  </si>
  <si>
    <t>Demolice budov postupným rozebíráním z cihel, kamene, smíšeného nebo hrázděného zdiva, tvárnic na maltu vápennou nebo vápenocementovou s podílem konstrukcí přes 25 do 30 % (str.domek)</t>
  </si>
  <si>
    <t>-615992395</t>
  </si>
  <si>
    <t>53</t>
  </si>
  <si>
    <t>981011316</t>
  </si>
  <si>
    <t>Demolice budov postupným rozebíráním z cihel, kamene, smíšeného nebo hrázděného zdiva, tvárnic na maltu vápennou nebo vápenocementovou s podílem konstrukcí přes 30 do 35 % (polozapuštěný sklep)</t>
  </si>
  <si>
    <t>-1043346262</t>
  </si>
  <si>
    <t>52</t>
  </si>
  <si>
    <t>981512114</t>
  </si>
  <si>
    <t>Demolice konstrukcí objektů odstřelením konstrukcí ze železobetonu</t>
  </si>
  <si>
    <t>210551376</t>
  </si>
  <si>
    <t>997</t>
  </si>
  <si>
    <t>Přesun sutě</t>
  </si>
  <si>
    <t>45</t>
  </si>
  <si>
    <t>997013501</t>
  </si>
  <si>
    <t>Odvoz suti a vybouraných hmot na skládku nebo meziskládku se složením, na vzdálenost do 1 km</t>
  </si>
  <si>
    <t>-780535219</t>
  </si>
  <si>
    <t>46</t>
  </si>
  <si>
    <t>997013509</t>
  </si>
  <si>
    <t>Odvoz suti a vybouraných hmot na skládku nebo meziskládku se složením, na vzdálenost Příplatek k ceně za každý další i započatý 1 km přes 1 km</t>
  </si>
  <si>
    <t>-1186839189</t>
  </si>
  <si>
    <t>27</t>
  </si>
  <si>
    <t>997013814.1</t>
  </si>
  <si>
    <t>Poplatek za uložení na skládce (skládkovné) směsného komunálního a velkoobjemového odpadu kód odpadu 201 301</t>
  </si>
  <si>
    <t>-1808091250</t>
  </si>
  <si>
    <t>28</t>
  </si>
  <si>
    <t>997013821.1</t>
  </si>
  <si>
    <t>Poplatek za uložení stavebního odpadu na skládce (skládkovné) ze stavebních materiálů obsahujících azbest zatříděných do Katalogu odpadů pod kódem 170 605</t>
  </si>
  <si>
    <t>-1231966094</t>
  </si>
  <si>
    <t>44</t>
  </si>
  <si>
    <t>997013831</t>
  </si>
  <si>
    <t>Poplatek za uložení stavebního odpadu na skládce (skládkovné) směsného stavebního a demoličního zatříděného do Katalogu odpadů pod kódem 170 904</t>
  </si>
  <si>
    <t>-1726521660</t>
  </si>
  <si>
    <t>PSV</t>
  </si>
  <si>
    <t>Práce a dodávky PSV</t>
  </si>
  <si>
    <t>765</t>
  </si>
  <si>
    <t>Krytina skládaná</t>
  </si>
  <si>
    <t>30</t>
  </si>
  <si>
    <t>765131801</t>
  </si>
  <si>
    <t>Demontáž vláknocementové krytiny skládané sklonu do 30° do suti</t>
  </si>
  <si>
    <t>16</t>
  </si>
  <si>
    <t>1716653027</t>
  </si>
  <si>
    <t>31</t>
  </si>
  <si>
    <t>765131821</t>
  </si>
  <si>
    <t>Demontáž vláknocementové krytiny skládané sklonu do 30° hřebene nebo nároží z hřebenáčů do suti</t>
  </si>
  <si>
    <t>m</t>
  </si>
  <si>
    <t>-1247486018</t>
  </si>
  <si>
    <t>767</t>
  </si>
  <si>
    <t>Konstrukce zámečnické</t>
  </si>
  <si>
    <t>47</t>
  </si>
  <si>
    <t>767995105</t>
  </si>
  <si>
    <t>Zabezpečení studny zámečnickou uzamykatelnou konstrukcí</t>
  </si>
  <si>
    <t>kpl</t>
  </si>
  <si>
    <t>-1903007616</t>
  </si>
  <si>
    <t>N00</t>
  </si>
  <si>
    <t>Nepojmenované práce</t>
  </si>
  <si>
    <t>N01</t>
  </si>
  <si>
    <t>Nepojmenovaný díl</t>
  </si>
  <si>
    <t>34</t>
  </si>
  <si>
    <t>09100  01</t>
  </si>
  <si>
    <t>Práce s nebezpečnými látkami - Zpracování technologického postupu a dokumentace, zajištění stavby</t>
  </si>
  <si>
    <t>262144</t>
  </si>
  <si>
    <t>1532969135</t>
  </si>
  <si>
    <t>35</t>
  </si>
  <si>
    <t>09100  02</t>
  </si>
  <si>
    <t>Práce s nebezpečnými látkami - Zřízení kontrolovaného pásma</t>
  </si>
  <si>
    <t>-1283450808</t>
  </si>
  <si>
    <t>36</t>
  </si>
  <si>
    <t>09100  03</t>
  </si>
  <si>
    <t>Práce s nebezpečnými látkami - Zrušení kontrolovaného pásma</t>
  </si>
  <si>
    <t>-2025602889</t>
  </si>
  <si>
    <t>09100  04</t>
  </si>
  <si>
    <t>Práce s nebezpečnými látkami - Hygienická smyčka / propust</t>
  </si>
  <si>
    <t>574123917</t>
  </si>
  <si>
    <t>38</t>
  </si>
  <si>
    <t>09100  06</t>
  </si>
  <si>
    <t>Práce s nebezpečnými látkami - Dekontaminace konstrukcí</t>
  </si>
  <si>
    <t>1147600778</t>
  </si>
  <si>
    <t>39</t>
  </si>
  <si>
    <t>09100  07</t>
  </si>
  <si>
    <t>Práce s nebezpečnými látkami - Ochranné prostředky</t>
  </si>
  <si>
    <t>-149689265</t>
  </si>
  <si>
    <t>40</t>
  </si>
  <si>
    <t>09100  08</t>
  </si>
  <si>
    <t>Práce s nebezpečnými látkami - Měření hodnot prostředí</t>
  </si>
  <si>
    <t>-1037711424</t>
  </si>
  <si>
    <t>41</t>
  </si>
  <si>
    <t>09100 05</t>
  </si>
  <si>
    <t>Práce s nebezpečnými látkami - Filtrace</t>
  </si>
  <si>
    <t>1878112492</t>
  </si>
  <si>
    <t>VRN</t>
  </si>
  <si>
    <t>Vedlejší rozpočtové náklady</t>
  </si>
  <si>
    <t>VRN1</t>
  </si>
  <si>
    <t>Průzkumné, geodetické a projektové práce</t>
  </si>
  <si>
    <t>42</t>
  </si>
  <si>
    <t>012002000</t>
  </si>
  <si>
    <t>Vytyčení, zajištění a ochrana stávajících inženýrských sítí vč. jejich dočasného zabezpečení a zajištění po dobu akce</t>
  </si>
  <si>
    <t>Kč</t>
  </si>
  <si>
    <t>1024</t>
  </si>
  <si>
    <t>-365336133</t>
  </si>
  <si>
    <t>VRN3</t>
  </si>
  <si>
    <t>Zařízení staveniště</t>
  </si>
  <si>
    <t>43</t>
  </si>
  <si>
    <t>031002000</t>
  </si>
  <si>
    <t>Zabezpečení staveniště výstražnou páskou</t>
  </si>
  <si>
    <t>419357556</t>
  </si>
  <si>
    <t>SO.02 - Sedlčany - kolejová váha (5000357126)</t>
  </si>
  <si>
    <t>Sedlčany</t>
  </si>
  <si>
    <t xml:space="preserve">    712 - Povlakové krytiny</t>
  </si>
  <si>
    <t xml:space="preserve">    762 - Konstrukce tesařské</t>
  </si>
  <si>
    <t xml:space="preserve">    764 - Konstrukce klempířské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</si>
  <si>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</si>
  <si>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</si>
  <si>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</si>
  <si>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VRN9 - Ostatní náklady</t>
  </si>
  <si>
    <t>188707336</t>
  </si>
  <si>
    <t>111201401</t>
  </si>
  <si>
    <t>Likvidace odstraněných křovin a stromů na hromadách průměru kmene do 100 mm pro jakoukoliv plochu</t>
  </si>
  <si>
    <t>829004399</t>
  </si>
  <si>
    <t>-1276829611</t>
  </si>
  <si>
    <t>-748560333</t>
  </si>
  <si>
    <t>489930585</t>
  </si>
  <si>
    <t>701384430</t>
  </si>
  <si>
    <t>Zásyp sypaninou z jakékoliv horniny s uložením výkopku ve vrstvách se zhutněním jam, šachet, rýh nebo kolem objektů v těchto vykopávkách (zásypání sklepních prostor drcenou sutí)</t>
  </si>
  <si>
    <t>-1772211633</t>
  </si>
  <si>
    <t>-1044360876</t>
  </si>
  <si>
    <t>2119903290</t>
  </si>
  <si>
    <t>-1865945824</t>
  </si>
  <si>
    <t>-1348069195</t>
  </si>
  <si>
    <t>401735130</t>
  </si>
  <si>
    <t>-1780333794</t>
  </si>
  <si>
    <t>961044111</t>
  </si>
  <si>
    <t>Bourání základů z betonu prostého</t>
  </si>
  <si>
    <t>-1012268907</t>
  </si>
  <si>
    <t>962032241</t>
  </si>
  <si>
    <t>Bourání zdiva nadzákladového z cihel nebo tvárnic z cihel pálených nebo vápenopískových, na maltu cementovou, objemu přes 1 m3</t>
  </si>
  <si>
    <t>1312454455</t>
  </si>
  <si>
    <t>962032641</t>
  </si>
  <si>
    <t>Bourání zdiva nadzákladového z cihel nebo tvárnic komínového z cihel pálených, šamotových nebo vápenopískových nad střechou na maltu cementovou</t>
  </si>
  <si>
    <t>-582899289</t>
  </si>
  <si>
    <t>17</t>
  </si>
  <si>
    <t>968062455</t>
  </si>
  <si>
    <t>Vybourání dřevěných rámů oken s křídly, dveřních zárubní, vrat, stěn, ostění nebo obkladů dveřních zárubní, plochy do 2 m2</t>
  </si>
  <si>
    <t>-1676026274</t>
  </si>
  <si>
    <t>18</t>
  </si>
  <si>
    <t>968072245</t>
  </si>
  <si>
    <t>Vybourání kovových rámů oken s křídly, dveřních zárubní, vrat, stěn, ostění nebo obkladů okenních rámů s křídly jednoduchých, plochy do 2 m2</t>
  </si>
  <si>
    <t>-1427521638</t>
  </si>
  <si>
    <t>19</t>
  </si>
  <si>
    <t>997002611</t>
  </si>
  <si>
    <t>Nakládání suti a vybouraných hmot na dopravní prostředek pro vodorovné přemístění (2x)</t>
  </si>
  <si>
    <t>-1007070760</t>
  </si>
  <si>
    <t>20</t>
  </si>
  <si>
    <t>997006551</t>
  </si>
  <si>
    <t>Hrubé urovnání suti na skládce bez zhutnění</t>
  </si>
  <si>
    <t>-587032993</t>
  </si>
  <si>
    <t>997013.R</t>
  </si>
  <si>
    <t>Odvoz výzisku z železného šrotu na místo určené objednatelem do 20 km se složením. Hospodaření s vyzískaným materiálem (mimo odpad) bude prováděno v souladu se Směrnicí SŽDC č. 42 ze dne 7.1.2013."</t>
  </si>
  <si>
    <t>-1917632823</t>
  </si>
  <si>
    <t>22</t>
  </si>
  <si>
    <t>997013211</t>
  </si>
  <si>
    <t>Vnitrostaveništní doprava suti a vybouraných hmot vodorovně do 50 m ručně pro budovy a haly výšky do 6 m</t>
  </si>
  <si>
    <t>717657267</t>
  </si>
  <si>
    <t>23</t>
  </si>
  <si>
    <t>-1512168159</t>
  </si>
  <si>
    <t>24</t>
  </si>
  <si>
    <t>-772782232</t>
  </si>
  <si>
    <t>25</t>
  </si>
  <si>
    <t>-1825750018</t>
  </si>
  <si>
    <t>26</t>
  </si>
  <si>
    <t>723189474</t>
  </si>
  <si>
    <t>712</t>
  </si>
  <si>
    <t>Povlakové krytiny</t>
  </si>
  <si>
    <t>712400832</t>
  </si>
  <si>
    <t>Odstranění ze střech šikmých přes 10° do 30° krytiny povlakové dvouvrstvé</t>
  </si>
  <si>
    <t>1700653010</t>
  </si>
  <si>
    <t>712400834</t>
  </si>
  <si>
    <t>Odstranění ze střech šikmých přes 10° do 30° krytiny povlakové Příplatek k ceně - 0832 za každou další vrstvu</t>
  </si>
  <si>
    <t>791930378</t>
  </si>
  <si>
    <t>762</t>
  </si>
  <si>
    <t>Konstrukce tesařské</t>
  </si>
  <si>
    <t>29</t>
  </si>
  <si>
    <t>762331812</t>
  </si>
  <si>
    <t>Demontáž vázaných konstrukcí krovů sklonu do 60° z hranolů, hranolků, fošen, průřezové plochy přes 120 do 224 cm2</t>
  </si>
  <si>
    <t>753090608</t>
  </si>
  <si>
    <t>762341811</t>
  </si>
  <si>
    <t>Demontáž bednění a laťování bednění střech rovných, obloukových, sklonu do 60° se všemi nadstřešními konstrukcemi z prken hrubých, hoblovaných tl. do 32 mm</t>
  </si>
  <si>
    <t>1121415432</t>
  </si>
  <si>
    <t>764</t>
  </si>
  <si>
    <t>Konstrukce klempířské</t>
  </si>
  <si>
    <t>764002801</t>
  </si>
  <si>
    <t>Demontáž klempířských konstrukcí závětrné lišty do suti</t>
  </si>
  <si>
    <t>606963951</t>
  </si>
  <si>
    <t>32</t>
  </si>
  <si>
    <t>764002811</t>
  </si>
  <si>
    <t>Demontáž klempířských konstrukcí okapového plechu do suti, v krytině povlakové</t>
  </si>
  <si>
    <t>-1600285989</t>
  </si>
  <si>
    <t>33</t>
  </si>
  <si>
    <t>764002841</t>
  </si>
  <si>
    <t>Demontáž klempířských konstrukcí oplechování horních ploch zdí a nadezdívek do suti</t>
  </si>
  <si>
    <t>-1024164393</t>
  </si>
  <si>
    <t>764002851</t>
  </si>
  <si>
    <t>Demontáž klempířských konstrukcí oplechování parapetů do suti</t>
  </si>
  <si>
    <t>1465737979</t>
  </si>
  <si>
    <t>767996702</t>
  </si>
  <si>
    <t>Demontáž ostatních zámečnických konstrukcí o hmotnosti jednotlivých dílů řezáním přes 50 do 100 kg (zařízení kolejové váhy)</t>
  </si>
  <si>
    <t>-708741994</t>
  </si>
  <si>
    <t>2076110424</t>
  </si>
  <si>
    <t>208436002</t>
  </si>
  <si>
    <t>VRN5</t>
  </si>
  <si>
    <t>Finanční náklady</t>
  </si>
  <si>
    <t>053002000</t>
  </si>
  <si>
    <t>Uzavření nájemní smlouvy s ČD, a.s. na celou dobu součinnosti související s odstraněním stavby SŽDC, s.o.</t>
  </si>
  <si>
    <t>1569779654</t>
  </si>
  <si>
    <t>VRN6</t>
  </si>
  <si>
    <t>Územní vlivy</t>
  </si>
  <si>
    <t>063002000</t>
  </si>
  <si>
    <t>Práce na těžce přístupných místech (ruční přesun vybouraných hmot k místu nakládky na automobil - cca 30 m)</t>
  </si>
  <si>
    <t>-1359118651</t>
  </si>
  <si>
    <t>VRN7</t>
  </si>
  <si>
    <t>Provozní vlivy</t>
  </si>
  <si>
    <t>074002000</t>
  </si>
  <si>
    <t>Železniční a městský kolejový provoz</t>
  </si>
  <si>
    <t>-10364572</t>
  </si>
  <si>
    <t>074002001</t>
  </si>
  <si>
    <t>Hlídka a součinnost s dozorčím provozu</t>
  </si>
  <si>
    <t>2087980013</t>
  </si>
  <si>
    <t>VRN9</t>
  </si>
  <si>
    <t>Ostatní náklady</t>
  </si>
  <si>
    <t>091002000</t>
  </si>
  <si>
    <t>Opatrnost při demolici z důvodu blízkosti kolejiště aby nedošlo k jeho znečištění</t>
  </si>
  <si>
    <t>845807142</t>
  </si>
  <si>
    <t>SO.03 - Praha Žižkov - domek kolejové váhy (5000117190)</t>
  </si>
  <si>
    <t>Praha Žižkov</t>
  </si>
  <si>
    <t>-1874587959</t>
  </si>
  <si>
    <t>299598500</t>
  </si>
  <si>
    <t>1023142658</t>
  </si>
  <si>
    <t>-1193968713</t>
  </si>
  <si>
    <t>-1944415615</t>
  </si>
  <si>
    <t>962032254</t>
  </si>
  <si>
    <t>Bourání zdiva nadzákladového z cihel nebo tvárnic z tvárnic cementových, na maltu cementovou, objemu přes 1 m3</t>
  </si>
  <si>
    <t>937818577</t>
  </si>
  <si>
    <t>1120303314</t>
  </si>
  <si>
    <t>895620224</t>
  </si>
  <si>
    <t>-1791613712</t>
  </si>
  <si>
    <t>935635809</t>
  </si>
  <si>
    <t>1932945345</t>
  </si>
  <si>
    <t>1215537797</t>
  </si>
  <si>
    <t>2063587805</t>
  </si>
  <si>
    <t>997013814</t>
  </si>
  <si>
    <t>Poplatek za uložení stavebního odpadu na skládce (skládkovné) z izolačních materiálů zatříděného do Katalogu odpadů pod kódem 170 604</t>
  </si>
  <si>
    <t>-1607499926</t>
  </si>
  <si>
    <t>-122328341</t>
  </si>
  <si>
    <t>1461332457</t>
  </si>
  <si>
    <t>642277945</t>
  </si>
  <si>
    <t>357879707</t>
  </si>
  <si>
    <t>1336310395</t>
  </si>
  <si>
    <t>-422462572</t>
  </si>
  <si>
    <t>216831</t>
  </si>
  <si>
    <t>590821529</t>
  </si>
  <si>
    <t>-834027333</t>
  </si>
  <si>
    <t>541584734</t>
  </si>
  <si>
    <t>SO.04 - Chrášťany - výhybkové stanoviště č.2  (5000113958)</t>
  </si>
  <si>
    <t>Chrášťany</t>
  </si>
  <si>
    <t xml:space="preserve">    767 -  Konstrukce zámečnické</t>
  </si>
  <si>
    <t xml:space="preserve">    VRN2 - Příprava staveniště</t>
  </si>
  <si>
    <t>51821901</t>
  </si>
  <si>
    <t>1138395782</t>
  </si>
  <si>
    <t>-396836172</t>
  </si>
  <si>
    <t>-1566635504</t>
  </si>
  <si>
    <t>2119539787</t>
  </si>
  <si>
    <t>-1243317762</t>
  </si>
  <si>
    <t>464763680</t>
  </si>
  <si>
    <t>-1541760678</t>
  </si>
  <si>
    <t>1972103872</t>
  </si>
  <si>
    <t>-2093251800</t>
  </si>
  <si>
    <t>472162828</t>
  </si>
  <si>
    <t>-745763510</t>
  </si>
  <si>
    <t>000000002</t>
  </si>
  <si>
    <t>Odpojení a trvalé zaslepení inženýrských sítí demolovaných objektů</t>
  </si>
  <si>
    <t>-2124685465</t>
  </si>
  <si>
    <t>-1944820381</t>
  </si>
  <si>
    <t>981011415</t>
  </si>
  <si>
    <t>Demolice budov postupným rozebíráním z cihel, kamene, tvárnic na maltu cementovou nebo z betonu prostého s podílem konstrukcí přes 25 do 30 %</t>
  </si>
  <si>
    <t>181275722</t>
  </si>
  <si>
    <t>981511116</t>
  </si>
  <si>
    <t>Demolice konstrukcí objektů postupným rozebíráním konstrukcí z betonu prostého</t>
  </si>
  <si>
    <t>-571335496</t>
  </si>
  <si>
    <t>Nakládání suti a vybouraných hmot na dopravní prostředek pro vodorovné přemístění</t>
  </si>
  <si>
    <t>-1368488364</t>
  </si>
  <si>
    <t>-1963058861</t>
  </si>
  <si>
    <t>1592876139</t>
  </si>
  <si>
    <t>1299568456</t>
  </si>
  <si>
    <t>-2059605051</t>
  </si>
  <si>
    <t>997013809</t>
  </si>
  <si>
    <t>Poplatek za uložení stavebního odpadu na skládce (skládkovné) ze směsí nebo oddělených frakcí betonu, cihel a keramických výrobků zatříděného do Katalogu odpadů pod kódem 170 107</t>
  </si>
  <si>
    <t>1183018716</t>
  </si>
  <si>
    <t>-1562409220</t>
  </si>
  <si>
    <t>712300833</t>
  </si>
  <si>
    <t>Odstranění ze střech plochých do 10° krytiny povlakové třívrstvé</t>
  </si>
  <si>
    <t>311644297</t>
  </si>
  <si>
    <t>-1656324352</t>
  </si>
  <si>
    <t>-1634358020</t>
  </si>
  <si>
    <t>764004801</t>
  </si>
  <si>
    <t>Demontáž klempířských konstrukcí žlabu podokapního do suti</t>
  </si>
  <si>
    <t>624498331</t>
  </si>
  <si>
    <t>764004861</t>
  </si>
  <si>
    <t>Demontáž klempířských konstrukcí svodu do suti</t>
  </si>
  <si>
    <t>444827068</t>
  </si>
  <si>
    <t xml:space="preserve"> Konstrukce zámečnické</t>
  </si>
  <si>
    <t>767995111.1</t>
  </si>
  <si>
    <t>Montáž označení stanice v souladu s par.21 vyhlášky č. 177/1995 Sb. v platném znění (stavební a technický řád drah), vzhled tabule (písmo a barvy) musí odpovídat TNŽ 736 390 (1x Chrášťany) cedule bude uchycena na ocelové sloupky s Pz úpravou, sloupky budou</t>
  </si>
  <si>
    <t>soubor</t>
  </si>
  <si>
    <t>1917868154</t>
  </si>
  <si>
    <t>767996703</t>
  </si>
  <si>
    <t>Demontáž atypických zámečnických konstrukcí řezáním hmotnosti jednotlivých dílů do 250 kg (lanovody, kladky, atd.)</t>
  </si>
  <si>
    <t>18472945</t>
  </si>
  <si>
    <t>1092859753</t>
  </si>
  <si>
    <t>VRN2</t>
  </si>
  <si>
    <t>Příprava staveniště</t>
  </si>
  <si>
    <t>022002000</t>
  </si>
  <si>
    <t>Přeložení betonových pražců v areálu ST Praha západ TO Rakovník pro přístup k objektu a vrácení do původního stavu po ukončení prací</t>
  </si>
  <si>
    <t>-1679553393</t>
  </si>
  <si>
    <t>022002001</t>
  </si>
  <si>
    <t>Rozebrání oplocení za objektem pro přístup k objektu a vrácení do původního stavu po ukončení prací (2 pole pletiva, sloupek, ostnaté dráty)</t>
  </si>
  <si>
    <t>-1496994794</t>
  </si>
  <si>
    <t>1871083819</t>
  </si>
  <si>
    <t>-1889396165</t>
  </si>
  <si>
    <t>071002000</t>
  </si>
  <si>
    <t>Provoz investora, třetích osob</t>
  </si>
  <si>
    <t>-649387563</t>
  </si>
  <si>
    <t>2093321085</t>
  </si>
  <si>
    <t>SO.05 - Chrášťany - výhybkové stanoviště č.1 (5000141025)</t>
  </si>
  <si>
    <t>-1898720865</t>
  </si>
  <si>
    <t>-1110475702</t>
  </si>
  <si>
    <t>1926992189</t>
  </si>
  <si>
    <t>148132427</t>
  </si>
  <si>
    <t>836748180</t>
  </si>
  <si>
    <t>692329853</t>
  </si>
  <si>
    <t>239010113</t>
  </si>
  <si>
    <t>-1144467686</t>
  </si>
  <si>
    <t>226877946</t>
  </si>
  <si>
    <t>267549884</t>
  </si>
  <si>
    <t>1824943836</t>
  </si>
  <si>
    <t>-768502951</t>
  </si>
  <si>
    <t>-118338482</t>
  </si>
  <si>
    <t>1043391083</t>
  </si>
  <si>
    <t>1936374850</t>
  </si>
  <si>
    <t>34690146</t>
  </si>
  <si>
    <t>-1879963693</t>
  </si>
  <si>
    <t>-9850712</t>
  </si>
  <si>
    <t>6855201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</si>
  <si>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</si>
  <si>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</si>
  <si>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697634406</t>
  </si>
  <si>
    <t>1558164951</t>
  </si>
  <si>
    <t>1796748323</t>
  </si>
  <si>
    <t>176992063</t>
  </si>
  <si>
    <t>604188568</t>
  </si>
  <si>
    <t>-508615894</t>
  </si>
  <si>
    <t>765111825</t>
  </si>
  <si>
    <t>Demontáž krytiny keramické hladké (bobrovky), sklonu do 30° se zvětralou maltou do suti</t>
  </si>
  <si>
    <t>-1949496375</t>
  </si>
  <si>
    <t>-2094210855</t>
  </si>
  <si>
    <t>1639060560</t>
  </si>
  <si>
    <t>Práce na těžce přístupných místech (ruční přesun vybouraných hmot k místu nakládky na automobil - cca 150 m)</t>
  </si>
  <si>
    <t>448959900</t>
  </si>
  <si>
    <t>1719850424</t>
  </si>
  <si>
    <t>201596003</t>
  </si>
  <si>
    <t>SO.06 - Milostín - sklad PHM-TO (6000326413)</t>
  </si>
  <si>
    <t>Milostín</t>
  </si>
  <si>
    <t>1885851793</t>
  </si>
  <si>
    <t>1110257902</t>
  </si>
  <si>
    <t>923350398</t>
  </si>
  <si>
    <t>-268046536</t>
  </si>
  <si>
    <t>-753272746</t>
  </si>
  <si>
    <t>1504570223</t>
  </si>
  <si>
    <t>-119663320</t>
  </si>
  <si>
    <t>1303323525</t>
  </si>
  <si>
    <t>-2050456920</t>
  </si>
  <si>
    <t>-762761130</t>
  </si>
  <si>
    <t>-346485934</t>
  </si>
  <si>
    <t>-648327784</t>
  </si>
  <si>
    <t>981011312</t>
  </si>
  <si>
    <t>Demolice budov postupným rozebíráním z cihel, kamene, smíšeného nebo hrázděného zdiva, tvárnic na maltu vápennou nebo vápenocementovou s podílem konstrukcí přes 10 do 15 %</t>
  </si>
  <si>
    <t>-1029485740</t>
  </si>
  <si>
    <t>-1755416408</t>
  </si>
  <si>
    <t>1422445975</t>
  </si>
  <si>
    <t>-2100736330</t>
  </si>
  <si>
    <t>-1439591106</t>
  </si>
  <si>
    <t>551197974</t>
  </si>
  <si>
    <t>1024267188</t>
  </si>
  <si>
    <t>1569185539</t>
  </si>
  <si>
    <t>1829346353</t>
  </si>
  <si>
    <t>535721482</t>
  </si>
  <si>
    <t>-1487118423</t>
  </si>
  <si>
    <t>Oprava příjezdové komunikace a vrácení do původního stavu</t>
  </si>
  <si>
    <t>-708119141</t>
  </si>
  <si>
    <t>SO.07 - Milostín - útulek TO (6000315667)</t>
  </si>
  <si>
    <t>-325981773</t>
  </si>
  <si>
    <t>-1107523171</t>
  </si>
  <si>
    <t>-9205683</t>
  </si>
  <si>
    <t>-1781804911</t>
  </si>
  <si>
    <t>1019751688</t>
  </si>
  <si>
    <t>1083365934</t>
  </si>
  <si>
    <t>-973978064</t>
  </si>
  <si>
    <t>2140264494</t>
  </si>
  <si>
    <t>-431365657</t>
  </si>
  <si>
    <t>577918432</t>
  </si>
  <si>
    <t>2052517611</t>
  </si>
  <si>
    <t>-1173788988</t>
  </si>
  <si>
    <t>311740810</t>
  </si>
  <si>
    <t>1406446644</t>
  </si>
  <si>
    <t>2144403866</t>
  </si>
  <si>
    <t>-687071547</t>
  </si>
  <si>
    <t>-1858253785</t>
  </si>
  <si>
    <t>-823095786</t>
  </si>
  <si>
    <t>997013821</t>
  </si>
  <si>
    <t>1013773498</t>
  </si>
  <si>
    <t>432478810</t>
  </si>
  <si>
    <t>765131851</t>
  </si>
  <si>
    <t>Demontáž vláknocementové krytiny vlnité sklonu do 30° do suti</t>
  </si>
  <si>
    <t>-1830091506</t>
  </si>
  <si>
    <t>1824934643</t>
  </si>
  <si>
    <t>064002000</t>
  </si>
  <si>
    <t xml:space="preserve">Práce se škodlivými materiály - příplatek za práci s azbestem a balení do pytlů (kontrolované pásmo, hygienická smyčka, dekontaminace konstrukcí, ochranné prostředky, filtrace), ohlášení těchto prací na příslušných úřadech </t>
  </si>
  <si>
    <t>-684702984</t>
  </si>
  <si>
    <t>1353566941</t>
  </si>
  <si>
    <t>SO.08 - Oskořínek - závorářské stanoviště (5000096332)</t>
  </si>
  <si>
    <t>Oskořínek</t>
  </si>
  <si>
    <t>992807053</t>
  </si>
  <si>
    <t>813368032</t>
  </si>
  <si>
    <t>1696345495</t>
  </si>
  <si>
    <t>-1201252865</t>
  </si>
  <si>
    <t>1534643993</t>
  </si>
  <si>
    <t>1482763987</t>
  </si>
  <si>
    <t>238348879</t>
  </si>
  <si>
    <t>1982977618</t>
  </si>
  <si>
    <t>120538778</t>
  </si>
  <si>
    <t>-1712807705</t>
  </si>
  <si>
    <t>1013199277</t>
  </si>
  <si>
    <t>403583879</t>
  </si>
  <si>
    <t>-1739529549</t>
  </si>
  <si>
    <t>966071822</t>
  </si>
  <si>
    <t>Rozebrání oplocení z pletiva drátěného se čtvercovými oky, výšky přes 1,6 do 2,0 m</t>
  </si>
  <si>
    <t>-1705829205</t>
  </si>
  <si>
    <t>Demolice budov postupným rozebíráním z cihel, kamene, smíšeného nebo hrázděného zdiva, tvárnic na maltu vápennou nebo vápenocementovou s podílem konstrukcí přes 25 do 30 %</t>
  </si>
  <si>
    <t>1503023230</t>
  </si>
  <si>
    <t>1519841861</t>
  </si>
  <si>
    <t>-723121453</t>
  </si>
  <si>
    <t>1091177430</t>
  </si>
  <si>
    <t>821599906</t>
  </si>
  <si>
    <t>-689431204</t>
  </si>
  <si>
    <t>-1262880324</t>
  </si>
  <si>
    <t>-1356990882</t>
  </si>
  <si>
    <t>886527860</t>
  </si>
  <si>
    <t>475425856</t>
  </si>
  <si>
    <t>-1831949717</t>
  </si>
  <si>
    <t>225310790</t>
  </si>
  <si>
    <t>-713685834</t>
  </si>
  <si>
    <t>1024507111</t>
  </si>
  <si>
    <t>SO.09 - Kladno Dubí - útulek pro výhybkáře (6000297773)</t>
  </si>
  <si>
    <t>Kladno Dubí</t>
  </si>
  <si>
    <t>-1268775307</t>
  </si>
  <si>
    <t>1908032259</t>
  </si>
  <si>
    <t>-785185725</t>
  </si>
  <si>
    <t>-1727597457</t>
  </si>
  <si>
    <t>-586320975</t>
  </si>
  <si>
    <t>1189903116</t>
  </si>
  <si>
    <t>981011112</t>
  </si>
  <si>
    <t>Demolice budov postupným rozebíráním dřevěných ostatních, oboustranně obitých, případně omítnutých</t>
  </si>
  <si>
    <t>-1096590491</t>
  </si>
  <si>
    <t>-463856045</t>
  </si>
  <si>
    <t>-1690582920</t>
  </si>
  <si>
    <t>1367271766</t>
  </si>
  <si>
    <t>-215613031</t>
  </si>
  <si>
    <t>1582295308</t>
  </si>
  <si>
    <t>-113495177</t>
  </si>
  <si>
    <t>1374579221</t>
  </si>
  <si>
    <t>-127798791</t>
  </si>
  <si>
    <t>373825453</t>
  </si>
  <si>
    <t>767996701</t>
  </si>
  <si>
    <t>Demontáž ostatních zámečnických konstrukcí o hmotnosti jednotlivých dílů řezáním do 50 kg (nosná konstrukce buňky)</t>
  </si>
  <si>
    <t>-2078270350</t>
  </si>
  <si>
    <t>-293197359</t>
  </si>
  <si>
    <t>1578799030</t>
  </si>
  <si>
    <t>Opatrnost při průjezdu kolem pozemku s fotovoltaickou elektrárnou a v případě suché příjezdové cesty při demolici její kropení vodou</t>
  </si>
  <si>
    <t>-241447328</t>
  </si>
  <si>
    <t>SO.10 - Praha Vyšehrad - stavědlo č.1 (5000145356)</t>
  </si>
  <si>
    <t>Praha Vyšehrad</t>
  </si>
  <si>
    <t>-618814229</t>
  </si>
  <si>
    <t>1389326145</t>
  </si>
  <si>
    <t>371924338</t>
  </si>
  <si>
    <t>-1260887547</t>
  </si>
  <si>
    <t>-1430313980</t>
  </si>
  <si>
    <t>-949250693</t>
  </si>
  <si>
    <t>708473255</t>
  </si>
  <si>
    <t>942007034</t>
  </si>
  <si>
    <t>1778144451</t>
  </si>
  <si>
    <t>1105760344</t>
  </si>
  <si>
    <t>-2001064627</t>
  </si>
  <si>
    <t>560988726</t>
  </si>
  <si>
    <t>-277415203</t>
  </si>
  <si>
    <t>895882559</t>
  </si>
  <si>
    <t>957658638</t>
  </si>
  <si>
    <t>966071121</t>
  </si>
  <si>
    <t>Demontáž ocelových konstrukcí profilů hmotnosti přes 13 do 30 kg/m, hmotnosti konstrukce do 5 t</t>
  </si>
  <si>
    <t>-670436672</t>
  </si>
  <si>
    <t>968062355</t>
  </si>
  <si>
    <t>Vybourání dřevěných rámů oken s křídly, dveřních zárubní, vrat, stěn, ostění nebo obkladů rámů oken s křídly dvojitých, plochy do 2 m2</t>
  </si>
  <si>
    <t>510686160</t>
  </si>
  <si>
    <t>-548711491</t>
  </si>
  <si>
    <t>981511112</t>
  </si>
  <si>
    <t>Demolice konstrukcí objektů postupným rozebíráním zdiva na maltu cementovou z cihel nebo tvárnic</t>
  </si>
  <si>
    <t>1959565641</t>
  </si>
  <si>
    <t>981511114</t>
  </si>
  <si>
    <t>Demolice konstrukcí objektů postupným rozebíráním konstrukcí ze železobetonu</t>
  </si>
  <si>
    <t>-147806219</t>
  </si>
  <si>
    <t>-1326372242</t>
  </si>
  <si>
    <t>-107522116</t>
  </si>
  <si>
    <t>-714696653</t>
  </si>
  <si>
    <t>1687561630</t>
  </si>
  <si>
    <t>1760752320</t>
  </si>
  <si>
    <t>147635704</t>
  </si>
  <si>
    <t>-360378255</t>
  </si>
  <si>
    <t>1514664404</t>
  </si>
  <si>
    <t>1752051595</t>
  </si>
  <si>
    <t>2114385554</t>
  </si>
  <si>
    <t>-24760651</t>
  </si>
  <si>
    <t>-1516945328</t>
  </si>
  <si>
    <t>-2123266024</t>
  </si>
  <si>
    <t>-231512392</t>
  </si>
  <si>
    <t>Demontáž atypických zámečnických konstrukcí řezáním hmotnosti jednotlivých dílů do 250 kg (mříže, zábradlí, žebřík, lanovody, kladky, atd.)</t>
  </si>
  <si>
    <t>465917414</t>
  </si>
  <si>
    <t>1659881227</t>
  </si>
  <si>
    <t>1960731725</t>
  </si>
  <si>
    <t>1022535578</t>
  </si>
  <si>
    <t>Práce na těžce přístupných místech (ruční přesun vybouraných hmot k asfaltové komunikaci)</t>
  </si>
  <si>
    <t>-1125601833</t>
  </si>
  <si>
    <t>Práce v blízkosti elektrizované trati se stejnosměrným napětím 3kV</t>
  </si>
  <si>
    <t>123607070</t>
  </si>
  <si>
    <t>-1868508620</t>
  </si>
  <si>
    <t>2104751135</t>
  </si>
  <si>
    <t>090001000</t>
  </si>
  <si>
    <t>SEE - zachování kabelové skříně (zdivo kolem skříně se začistí, opatří cementovým postřikem a stříškou)</t>
  </si>
  <si>
    <t>-73837060</t>
  </si>
  <si>
    <t>090001001</t>
  </si>
  <si>
    <t>Úklid komunikace (parkoviště) a terénu za stavědlem popř. vrácení do původního stavu</t>
  </si>
  <si>
    <t>223988773</t>
  </si>
  <si>
    <t>SO.11 - Svojetín - výh. stanoviště č.2 (5000141028)</t>
  </si>
  <si>
    <t>Svojetín</t>
  </si>
  <si>
    <t>1522984173</t>
  </si>
  <si>
    <t>-1493081245</t>
  </si>
  <si>
    <t>1504038926</t>
  </si>
  <si>
    <t>-124819871</t>
  </si>
  <si>
    <t>-1990134809</t>
  </si>
  <si>
    <t>-397125232</t>
  </si>
  <si>
    <t>1683564345</t>
  </si>
  <si>
    <t>1364584189</t>
  </si>
  <si>
    <t>1405048257</t>
  </si>
  <si>
    <t>990027605</t>
  </si>
  <si>
    <t>2106803040</t>
  </si>
  <si>
    <t>949003589</t>
  </si>
  <si>
    <t>-355241132</t>
  </si>
  <si>
    <t>966052121</t>
  </si>
  <si>
    <t>Bourání plotových sloupků a vzpěr železobetonových výšky do 2,5 m s betonovou patkou</t>
  </si>
  <si>
    <t>-359461213</t>
  </si>
  <si>
    <t>-751436465</t>
  </si>
  <si>
    <t>1730572290</t>
  </si>
  <si>
    <t>-144831146</t>
  </si>
  <si>
    <t>-1892449404</t>
  </si>
  <si>
    <t>966893126</t>
  </si>
  <si>
    <t>90014901</t>
  </si>
  <si>
    <t>826543837</t>
  </si>
  <si>
    <t>1465044696</t>
  </si>
  <si>
    <t>-1474567958</t>
  </si>
  <si>
    <t>1972768802</t>
  </si>
  <si>
    <t>-1431908579</t>
  </si>
  <si>
    <t xml:space="preserve">Montáž označení stanice v souladu s par.21 vyhlášky č. 177/1995 Sb. v platném znění (stavební a technický řád drah), vzhled tabule (písmo a barvy) musí odpovídat TNŽ 736 390 (1x Svojetín) cedule bude uchycena na ocelové sloupky s Pz úpravou, sloupky budou zabetonovány </t>
  </si>
  <si>
    <t>-526771043</t>
  </si>
  <si>
    <t>287774433</t>
  </si>
  <si>
    <t>-2022794673</t>
  </si>
  <si>
    <t>1464760671</t>
  </si>
  <si>
    <t xml:space="preserve">Zrušení výpichu z kabelu do objektu v majetku TÚDC </t>
  </si>
  <si>
    <t>1998328027</t>
  </si>
  <si>
    <t>SO.12 - Mutějovice žst. - domek kolejové váhy (5000328783)</t>
  </si>
  <si>
    <t>Mutějovice</t>
  </si>
  <si>
    <t>867592108</t>
  </si>
  <si>
    <t>-1534995963</t>
  </si>
  <si>
    <t>-1503217621</t>
  </si>
  <si>
    <t>44482631</t>
  </si>
  <si>
    <t>-276426317</t>
  </si>
  <si>
    <t>1294894554</t>
  </si>
  <si>
    <t>-65316463</t>
  </si>
  <si>
    <t>759488857</t>
  </si>
  <si>
    <t>797661438</t>
  </si>
  <si>
    <t>747574108</t>
  </si>
  <si>
    <t>-208630920</t>
  </si>
  <si>
    <t>-1876209061</t>
  </si>
  <si>
    <t>-38168747</t>
  </si>
  <si>
    <t>-1952864424</t>
  </si>
  <si>
    <t>1842547375</t>
  </si>
  <si>
    <t>646566531</t>
  </si>
  <si>
    <t>981011416</t>
  </si>
  <si>
    <t>Demolice budov postupným rozebíráním z cihel, kamene, tvárnic na maltu cementovou nebo z betonu prostého s podílem konstrukcí přes 30 do 35 %</t>
  </si>
  <si>
    <t>1562411065</t>
  </si>
  <si>
    <t>-779051615</t>
  </si>
  <si>
    <t>635095033</t>
  </si>
  <si>
    <t>387940049</t>
  </si>
  <si>
    <t>-1012831753</t>
  </si>
  <si>
    <t>-1821920856</t>
  </si>
  <si>
    <t>156517829</t>
  </si>
  <si>
    <t>1625929481</t>
  </si>
  <si>
    <t>1512015432</t>
  </si>
  <si>
    <t>193829602</t>
  </si>
  <si>
    <t>637165181</t>
  </si>
  <si>
    <t>668559863</t>
  </si>
  <si>
    <t>370492550</t>
  </si>
  <si>
    <t>-1600078506</t>
  </si>
  <si>
    <t>-1409660663</t>
  </si>
  <si>
    <t>583563736</t>
  </si>
  <si>
    <t>604068252</t>
  </si>
  <si>
    <t>SO.13 - Benešov u Prahy - sklad (6000336797)</t>
  </si>
  <si>
    <t>Benešov</t>
  </si>
  <si>
    <t>K. Svobodová</t>
  </si>
  <si>
    <t xml:space="preserve">    5 - Komunikace pozemní</t>
  </si>
  <si>
    <t xml:space="preserve">    9 - Ostatní konstrukce a práce, bourání</t>
  </si>
  <si>
    <t xml:space="preserve">    741 - Elektroinstalace - silnoproud</t>
  </si>
  <si>
    <t>113107336</t>
  </si>
  <si>
    <t>Odstranění podkladů nebo krytů strojně plochy jednotlivě do 50 m2 s přemístěním hmot na skládku na vzdálenost do 3 m nebo s naložením na dopravní prostředek z betonu vyztuženého sítěmi, o tl. vrstvy přes 100 do 150 mm</t>
  </si>
  <si>
    <t>2043678601</t>
  </si>
  <si>
    <t>122101101</t>
  </si>
  <si>
    <t>Odkopávky a prokopávky nezapažené s přehozením výkopku na vzdálenost do 3 m nebo s naložením na dopravní prostředek v horninách tř. 1 a 2 do 100 m3</t>
  </si>
  <si>
    <t>-1809756347</t>
  </si>
  <si>
    <t>1194921953</t>
  </si>
  <si>
    <t>1502239225</t>
  </si>
  <si>
    <t>171201201</t>
  </si>
  <si>
    <t>Uložení sypaniny na skládky</t>
  </si>
  <si>
    <t>-1454953376</t>
  </si>
  <si>
    <t>171201211</t>
  </si>
  <si>
    <t>Poplatek za uložení stavebního odpadu na skládce (skládkovné) zeminy a kameniva zatříděného do Katalogu odpadů pod kódem 170 504</t>
  </si>
  <si>
    <t>-998663662</t>
  </si>
  <si>
    <t>Komunikace pozemní</t>
  </si>
  <si>
    <t>564231111</t>
  </si>
  <si>
    <t>Podklad nebo podsyp ze štěrkopísku ŠP s rozprostřením, vlhčením a zhutněním, po zhutnění tl. 100 mm</t>
  </si>
  <si>
    <t>1112726638</t>
  </si>
  <si>
    <t>564732111</t>
  </si>
  <si>
    <t>Podklad nebo kryt z vibrovaného štěrku VŠ s rozprostřením, vlhčením a zhutněním, po zhutnění tl. 100 mm</t>
  </si>
  <si>
    <t>1243634613</t>
  </si>
  <si>
    <t>575191111</t>
  </si>
  <si>
    <t>Vsypný makadam VM z kameniva hrubého drceného s rozprostřením, se vsypem z kameniva drceného obaleného asfaltem, po zhutnění tl. 100 mm</t>
  </si>
  <si>
    <t>-1999933568</t>
  </si>
  <si>
    <t>Ostatní konstrukce a práce, bourání</t>
  </si>
  <si>
    <t>952905191.1</t>
  </si>
  <si>
    <t>Vyklizení komunálního a velkoobjemového odpadu z objektu a v jeho bezprostředním okolí, včetně naložení</t>
  </si>
  <si>
    <t>289570717</t>
  </si>
  <si>
    <t>963015131</t>
  </si>
  <si>
    <t>Demontáž prefabrikovaných krycích desek kanálů, šachet nebo žump hmotnosti do 0,12 t</t>
  </si>
  <si>
    <t>390766958</t>
  </si>
  <si>
    <t>964072441</t>
  </si>
  <si>
    <t>Vybourání válcovaných nosníků uložených ve zdivu smíšeném nebo kamenném délky do 8 m, hmotnosti do 55 kg/m</t>
  </si>
  <si>
    <t>-752916334</t>
  </si>
  <si>
    <t>968072246</t>
  </si>
  <si>
    <t>Vybourání kovových rámů oken s křídly, dveřních zárubní, vrat, stěn, ostění nebo obkladů okenních rámů s křídly jednoduchých, plochy do 4 m2</t>
  </si>
  <si>
    <t>584892305</t>
  </si>
  <si>
    <t>968072455</t>
  </si>
  <si>
    <t>Vybourání kovových rámů oken s křídly, dveřních zárubní, vrat, stěn, ostění nebo obkladů dveřních zárubní, plochy do 2 m2</t>
  </si>
  <si>
    <t>-1005497320</t>
  </si>
  <si>
    <t>968072558</t>
  </si>
  <si>
    <t>Vybourání kovových rámů oken s křídly, dveřních zárubní, vrat, stěn, ostění nebo obkladů vrat, mimo posuvných a skládacích, plochy do 5 m2</t>
  </si>
  <si>
    <t>-911201733</t>
  </si>
  <si>
    <t>-5888795</t>
  </si>
  <si>
    <t>997006512</t>
  </si>
  <si>
    <t>Vodorovná doprava suti na skládku s naložením na dopravní prostředek a složením přes 100 m do 1 km</t>
  </si>
  <si>
    <t>1744311702</t>
  </si>
  <si>
    <t>997006519</t>
  </si>
  <si>
    <t>Vodorovná doprava suti na skládku s naložením na dopravní prostředek a složením Příplatek k ceně za každý další i započatý 1 km</t>
  </si>
  <si>
    <t>1661693584</t>
  </si>
  <si>
    <t>1390662032</t>
  </si>
  <si>
    <t>Odvoz výzisku z železného šrotu na místo určené objednatelem do 20 km se složením.Hospodaření s vyzískaným materiálem (mimo odpad) bude prováděno v souladu se Směrnicí SŽDC č. 42 ze dne 7.1.2013."</t>
  </si>
  <si>
    <t>914451309</t>
  </si>
  <si>
    <t>9970138.2</t>
  </si>
  <si>
    <t xml:space="preserve">Poplatek za uložení na skládce (skládkovné) směsného komunálního a velkoobjemového odpadu </t>
  </si>
  <si>
    <t>969666530</t>
  </si>
  <si>
    <t>997013802</t>
  </si>
  <si>
    <t>Poplatek za uložení stavebního odpadu na skládce (skládkovné) z armovaného betonu zatříděného do Katalogu odpadů pod kódem 170 101</t>
  </si>
  <si>
    <t>1536207234</t>
  </si>
  <si>
    <t>494672702</t>
  </si>
  <si>
    <t>741</t>
  </si>
  <si>
    <t>Elektroinstalace - silnoproud</t>
  </si>
  <si>
    <t>741421821</t>
  </si>
  <si>
    <t>Demontáž hromosvodného vedení bez zachování funkčnosti svodových drátů nebo lan na rovné střeše, průměru do 8 mm</t>
  </si>
  <si>
    <t>1599008655</t>
  </si>
  <si>
    <t>764001821</t>
  </si>
  <si>
    <t>Demontáž klempířských konstrukcí krytiny ze svitků nebo tabulí do suti</t>
  </si>
  <si>
    <t>2006569374</t>
  </si>
  <si>
    <t>764002812</t>
  </si>
  <si>
    <t>Demontáž klempířských konstrukcí okapového plechu do suti, v krytině skládané</t>
  </si>
  <si>
    <t>624978891</t>
  </si>
  <si>
    <t>157362924</t>
  </si>
  <si>
    <t>-1937787647</t>
  </si>
  <si>
    <t>1186057281</t>
  </si>
  <si>
    <t>-1112200729</t>
  </si>
  <si>
    <t>012002000.2</t>
  </si>
  <si>
    <t>Geodetické práce - vytyčení kabelových tras</t>
  </si>
  <si>
    <t>-148788684</t>
  </si>
  <si>
    <t>034103000</t>
  </si>
  <si>
    <t>Oplocení staveniště</t>
  </si>
  <si>
    <t>2095088136</t>
  </si>
  <si>
    <t>062002000</t>
  </si>
  <si>
    <t xml:space="preserve">Ztížené dopravní podmínky </t>
  </si>
  <si>
    <t>-657157555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</si>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</sst>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  <protection locked="0"/>
    </xf>
    <xf numFmtId="0" fontId="18" fillId="4" borderId="19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2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</xf>
    <xf numFmtId="0" fontId="31" fillId="0" borderId="23" xfId="0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7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/>
    </xf>
    <xf numFmtId="0" fontId="33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9"/>
  <sheetViews>
    <sheetView showGridLines="0" tabSelected="1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317" t="s">
        <v>14</v>
      </c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8"/>
      <c r="Z5" s="318"/>
      <c r="AA5" s="318"/>
      <c r="AB5" s="318"/>
      <c r="AC5" s="318"/>
      <c r="AD5" s="318"/>
      <c r="AE5" s="318"/>
      <c r="AF5" s="318"/>
      <c r="AG5" s="318"/>
      <c r="AH5" s="318"/>
      <c r="AI5" s="318"/>
      <c r="AJ5" s="318"/>
      <c r="AK5" s="318"/>
      <c r="AL5" s="318"/>
      <c r="AM5" s="318"/>
      <c r="AN5" s="318"/>
      <c r="AO5" s="318"/>
      <c r="AP5" s="20"/>
      <c r="AQ5" s="20"/>
      <c r="AR5" s="18"/>
      <c r="BE5" s="296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319" t="s">
        <v>17</v>
      </c>
      <c r="L6" s="318"/>
      <c r="M6" s="318"/>
      <c r="N6" s="318"/>
      <c r="O6" s="318"/>
      <c r="P6" s="318"/>
      <c r="Q6" s="318"/>
      <c r="R6" s="318"/>
      <c r="S6" s="318"/>
      <c r="T6" s="318"/>
      <c r="U6" s="318"/>
      <c r="V6" s="318"/>
      <c r="W6" s="318"/>
      <c r="X6" s="318"/>
      <c r="Y6" s="318"/>
      <c r="Z6" s="318"/>
      <c r="AA6" s="318"/>
      <c r="AB6" s="318"/>
      <c r="AC6" s="318"/>
      <c r="AD6" s="318"/>
      <c r="AE6" s="318"/>
      <c r="AF6" s="318"/>
      <c r="AG6" s="318"/>
      <c r="AH6" s="318"/>
      <c r="AI6" s="318"/>
      <c r="AJ6" s="318"/>
      <c r="AK6" s="318"/>
      <c r="AL6" s="318"/>
      <c r="AM6" s="318"/>
      <c r="AN6" s="318"/>
      <c r="AO6" s="318"/>
      <c r="AP6" s="20"/>
      <c r="AQ6" s="20"/>
      <c r="AR6" s="18"/>
      <c r="BE6" s="297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19</v>
      </c>
      <c r="AO7" s="20"/>
      <c r="AP7" s="20"/>
      <c r="AQ7" s="20"/>
      <c r="AR7" s="18"/>
      <c r="BE7" s="297"/>
      <c r="BS7" s="15" t="s">
        <v>6</v>
      </c>
    </row>
    <row r="8" spans="1:74" s="1" customFormat="1" ht="12" customHeight="1">
      <c r="B8" s="19"/>
      <c r="C8" s="20"/>
      <c r="D8" s="27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23</v>
      </c>
      <c r="AL8" s="20"/>
      <c r="AM8" s="20"/>
      <c r="AN8" s="28" t="s">
        <v>24</v>
      </c>
      <c r="AO8" s="20"/>
      <c r="AP8" s="20"/>
      <c r="AQ8" s="20"/>
      <c r="AR8" s="18"/>
      <c r="BE8" s="297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7"/>
      <c r="BS9" s="15" t="s">
        <v>6</v>
      </c>
    </row>
    <row r="10" spans="1:74" s="1" customFormat="1" ht="12" customHeight="1">
      <c r="B10" s="19"/>
      <c r="C10" s="20"/>
      <c r="D10" s="27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7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7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7"/>
      <c r="BS12" s="15" t="s">
        <v>6</v>
      </c>
    </row>
    <row r="13" spans="1:74" s="1" customFormat="1" ht="12" customHeight="1">
      <c r="B13" s="19"/>
      <c r="C13" s="20"/>
      <c r="D13" s="27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26</v>
      </c>
      <c r="AL13" s="20"/>
      <c r="AM13" s="20"/>
      <c r="AN13" s="29" t="s">
        <v>32</v>
      </c>
      <c r="AO13" s="20"/>
      <c r="AP13" s="20"/>
      <c r="AQ13" s="20"/>
      <c r="AR13" s="18"/>
      <c r="BE13" s="297"/>
      <c r="BS13" s="15" t="s">
        <v>6</v>
      </c>
    </row>
    <row r="14" spans="1:74" ht="12.75">
      <c r="B14" s="19"/>
      <c r="C14" s="20"/>
      <c r="D14" s="20"/>
      <c r="E14" s="320" t="s">
        <v>32</v>
      </c>
      <c r="F14" s="321"/>
      <c r="G14" s="321"/>
      <c r="H14" s="321"/>
      <c r="I14" s="321"/>
      <c r="J14" s="321"/>
      <c r="K14" s="321"/>
      <c r="L14" s="321"/>
      <c r="M14" s="321"/>
      <c r="N14" s="321"/>
      <c r="O14" s="321"/>
      <c r="P14" s="321"/>
      <c r="Q14" s="321"/>
      <c r="R14" s="321"/>
      <c r="S14" s="321"/>
      <c r="T14" s="321"/>
      <c r="U14" s="321"/>
      <c r="V14" s="321"/>
      <c r="W14" s="321"/>
      <c r="X14" s="321"/>
      <c r="Y14" s="321"/>
      <c r="Z14" s="321"/>
      <c r="AA14" s="321"/>
      <c r="AB14" s="321"/>
      <c r="AC14" s="321"/>
      <c r="AD14" s="321"/>
      <c r="AE14" s="321"/>
      <c r="AF14" s="321"/>
      <c r="AG14" s="321"/>
      <c r="AH14" s="321"/>
      <c r="AI14" s="321"/>
      <c r="AJ14" s="321"/>
      <c r="AK14" s="27" t="s">
        <v>29</v>
      </c>
      <c r="AL14" s="20"/>
      <c r="AM14" s="20"/>
      <c r="AN14" s="29" t="s">
        <v>32</v>
      </c>
      <c r="AO14" s="20"/>
      <c r="AP14" s="20"/>
      <c r="AQ14" s="20"/>
      <c r="AR14" s="18"/>
      <c r="BE14" s="297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7"/>
      <c r="BS15" s="15" t="s">
        <v>4</v>
      </c>
    </row>
    <row r="16" spans="1:74" s="1" customFormat="1" ht="12" customHeight="1">
      <c r="B16" s="19"/>
      <c r="C16" s="20"/>
      <c r="D16" s="27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7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22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7"/>
      <c r="BS17" s="15" t="s">
        <v>34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7"/>
      <c r="BS18" s="15" t="s">
        <v>6</v>
      </c>
    </row>
    <row r="19" spans="1:71" s="1" customFormat="1" ht="12" customHeight="1">
      <c r="B19" s="19"/>
      <c r="C19" s="20"/>
      <c r="D19" s="27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7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7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7"/>
    </row>
    <row r="22" spans="1:71" s="1" customFormat="1" ht="12" customHeight="1">
      <c r="B22" s="19"/>
      <c r="C22" s="20"/>
      <c r="D22" s="27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7"/>
    </row>
    <row r="23" spans="1:71" s="1" customFormat="1" ht="51" customHeight="1">
      <c r="B23" s="19"/>
      <c r="C23" s="20"/>
      <c r="D23" s="20"/>
      <c r="E23" s="322" t="s">
        <v>38</v>
      </c>
      <c r="F23" s="322"/>
      <c r="G23" s="322"/>
      <c r="H23" s="322"/>
      <c r="I23" s="322"/>
      <c r="J23" s="322"/>
      <c r="K23" s="322"/>
      <c r="L23" s="322"/>
      <c r="M23" s="322"/>
      <c r="N23" s="322"/>
      <c r="O23" s="322"/>
      <c r="P23" s="322"/>
      <c r="Q23" s="322"/>
      <c r="R23" s="322"/>
      <c r="S23" s="322"/>
      <c r="T23" s="322"/>
      <c r="U23" s="322"/>
      <c r="V23" s="322"/>
      <c r="W23" s="322"/>
      <c r="X23" s="322"/>
      <c r="Y23" s="322"/>
      <c r="Z23" s="322"/>
      <c r="AA23" s="322"/>
      <c r="AB23" s="322"/>
      <c r="AC23" s="322"/>
      <c r="AD23" s="322"/>
      <c r="AE23" s="322"/>
      <c r="AF23" s="322"/>
      <c r="AG23" s="322"/>
      <c r="AH23" s="322"/>
      <c r="AI23" s="322"/>
      <c r="AJ23" s="322"/>
      <c r="AK23" s="322"/>
      <c r="AL23" s="322"/>
      <c r="AM23" s="322"/>
      <c r="AN23" s="322"/>
      <c r="AO23" s="20"/>
      <c r="AP23" s="20"/>
      <c r="AQ23" s="20"/>
      <c r="AR23" s="18"/>
      <c r="BE23" s="297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7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97"/>
    </row>
    <row r="26" spans="1:71" s="2" customFormat="1" ht="25.9" customHeight="1">
      <c r="A26" s="32"/>
      <c r="B26" s="33"/>
      <c r="C26" s="34"/>
      <c r="D26" s="35" t="s">
        <v>39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99">
        <f>ROUND(AG54,2)</f>
        <v>0</v>
      </c>
      <c r="AL26" s="300"/>
      <c r="AM26" s="300"/>
      <c r="AN26" s="300"/>
      <c r="AO26" s="300"/>
      <c r="AP26" s="34"/>
      <c r="AQ26" s="34"/>
      <c r="AR26" s="37"/>
      <c r="BE26" s="297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97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23" t="s">
        <v>40</v>
      </c>
      <c r="M28" s="323"/>
      <c r="N28" s="323"/>
      <c r="O28" s="323"/>
      <c r="P28" s="323"/>
      <c r="Q28" s="34"/>
      <c r="R28" s="34"/>
      <c r="S28" s="34"/>
      <c r="T28" s="34"/>
      <c r="U28" s="34"/>
      <c r="V28" s="34"/>
      <c r="W28" s="323" t="s">
        <v>41</v>
      </c>
      <c r="X28" s="323"/>
      <c r="Y28" s="323"/>
      <c r="Z28" s="323"/>
      <c r="AA28" s="323"/>
      <c r="AB28" s="323"/>
      <c r="AC28" s="323"/>
      <c r="AD28" s="323"/>
      <c r="AE28" s="323"/>
      <c r="AF28" s="34"/>
      <c r="AG28" s="34"/>
      <c r="AH28" s="34"/>
      <c r="AI28" s="34"/>
      <c r="AJ28" s="34"/>
      <c r="AK28" s="323" t="s">
        <v>42</v>
      </c>
      <c r="AL28" s="323"/>
      <c r="AM28" s="323"/>
      <c r="AN28" s="323"/>
      <c r="AO28" s="323"/>
      <c r="AP28" s="34"/>
      <c r="AQ28" s="34"/>
      <c r="AR28" s="37"/>
      <c r="BE28" s="297"/>
    </row>
    <row r="29" spans="1:71" s="3" customFormat="1" ht="14.45" customHeight="1">
      <c r="B29" s="38"/>
      <c r="C29" s="39"/>
      <c r="D29" s="27" t="s">
        <v>43</v>
      </c>
      <c r="E29" s="39"/>
      <c r="F29" s="27" t="s">
        <v>44</v>
      </c>
      <c r="G29" s="39"/>
      <c r="H29" s="39"/>
      <c r="I29" s="39"/>
      <c r="J29" s="39"/>
      <c r="K29" s="39"/>
      <c r="L29" s="324">
        <v>0.21</v>
      </c>
      <c r="M29" s="295"/>
      <c r="N29" s="295"/>
      <c r="O29" s="295"/>
      <c r="P29" s="295"/>
      <c r="Q29" s="39"/>
      <c r="R29" s="39"/>
      <c r="S29" s="39"/>
      <c r="T29" s="39"/>
      <c r="U29" s="39"/>
      <c r="V29" s="39"/>
      <c r="W29" s="294">
        <f>ROUND(AZ54, 2)</f>
        <v>0</v>
      </c>
      <c r="X29" s="295"/>
      <c r="Y29" s="295"/>
      <c r="Z29" s="295"/>
      <c r="AA29" s="295"/>
      <c r="AB29" s="295"/>
      <c r="AC29" s="295"/>
      <c r="AD29" s="295"/>
      <c r="AE29" s="295"/>
      <c r="AF29" s="39"/>
      <c r="AG29" s="39"/>
      <c r="AH29" s="39"/>
      <c r="AI29" s="39"/>
      <c r="AJ29" s="39"/>
      <c r="AK29" s="294">
        <f>ROUND(AV54, 2)</f>
        <v>0</v>
      </c>
      <c r="AL29" s="295"/>
      <c r="AM29" s="295"/>
      <c r="AN29" s="295"/>
      <c r="AO29" s="295"/>
      <c r="AP29" s="39"/>
      <c r="AQ29" s="39"/>
      <c r="AR29" s="40"/>
      <c r="BE29" s="298"/>
    </row>
    <row r="30" spans="1:71" s="3" customFormat="1" ht="14.45" customHeight="1">
      <c r="B30" s="38"/>
      <c r="C30" s="39"/>
      <c r="D30" s="39"/>
      <c r="E30" s="39"/>
      <c r="F30" s="27" t="s">
        <v>45</v>
      </c>
      <c r="G30" s="39"/>
      <c r="H30" s="39"/>
      <c r="I30" s="39"/>
      <c r="J30" s="39"/>
      <c r="K30" s="39"/>
      <c r="L30" s="324">
        <v>0.15</v>
      </c>
      <c r="M30" s="295"/>
      <c r="N30" s="295"/>
      <c r="O30" s="295"/>
      <c r="P30" s="295"/>
      <c r="Q30" s="39"/>
      <c r="R30" s="39"/>
      <c r="S30" s="39"/>
      <c r="T30" s="39"/>
      <c r="U30" s="39"/>
      <c r="V30" s="39"/>
      <c r="W30" s="294">
        <f>ROUND(BA54, 2)</f>
        <v>0</v>
      </c>
      <c r="X30" s="295"/>
      <c r="Y30" s="295"/>
      <c r="Z30" s="295"/>
      <c r="AA30" s="295"/>
      <c r="AB30" s="295"/>
      <c r="AC30" s="295"/>
      <c r="AD30" s="295"/>
      <c r="AE30" s="295"/>
      <c r="AF30" s="39"/>
      <c r="AG30" s="39"/>
      <c r="AH30" s="39"/>
      <c r="AI30" s="39"/>
      <c r="AJ30" s="39"/>
      <c r="AK30" s="294">
        <f>ROUND(AW54, 2)</f>
        <v>0</v>
      </c>
      <c r="AL30" s="295"/>
      <c r="AM30" s="295"/>
      <c r="AN30" s="295"/>
      <c r="AO30" s="295"/>
      <c r="AP30" s="39"/>
      <c r="AQ30" s="39"/>
      <c r="AR30" s="40"/>
      <c r="BE30" s="298"/>
    </row>
    <row r="31" spans="1:71" s="3" customFormat="1" ht="14.45" hidden="1" customHeight="1">
      <c r="B31" s="38"/>
      <c r="C31" s="39"/>
      <c r="D31" s="39"/>
      <c r="E31" s="39"/>
      <c r="F31" s="27" t="s">
        <v>46</v>
      </c>
      <c r="G31" s="39"/>
      <c r="H31" s="39"/>
      <c r="I31" s="39"/>
      <c r="J31" s="39"/>
      <c r="K31" s="39"/>
      <c r="L31" s="324">
        <v>0.21</v>
      </c>
      <c r="M31" s="295"/>
      <c r="N31" s="295"/>
      <c r="O31" s="295"/>
      <c r="P31" s="295"/>
      <c r="Q31" s="39"/>
      <c r="R31" s="39"/>
      <c r="S31" s="39"/>
      <c r="T31" s="39"/>
      <c r="U31" s="39"/>
      <c r="V31" s="39"/>
      <c r="W31" s="294">
        <f>ROUND(BB54, 2)</f>
        <v>0</v>
      </c>
      <c r="X31" s="295"/>
      <c r="Y31" s="295"/>
      <c r="Z31" s="295"/>
      <c r="AA31" s="295"/>
      <c r="AB31" s="295"/>
      <c r="AC31" s="295"/>
      <c r="AD31" s="295"/>
      <c r="AE31" s="295"/>
      <c r="AF31" s="39"/>
      <c r="AG31" s="39"/>
      <c r="AH31" s="39"/>
      <c r="AI31" s="39"/>
      <c r="AJ31" s="39"/>
      <c r="AK31" s="294">
        <v>0</v>
      </c>
      <c r="AL31" s="295"/>
      <c r="AM31" s="295"/>
      <c r="AN31" s="295"/>
      <c r="AO31" s="295"/>
      <c r="AP31" s="39"/>
      <c r="AQ31" s="39"/>
      <c r="AR31" s="40"/>
      <c r="BE31" s="298"/>
    </row>
    <row r="32" spans="1:71" s="3" customFormat="1" ht="14.45" hidden="1" customHeight="1">
      <c r="B32" s="38"/>
      <c r="C32" s="39"/>
      <c r="D32" s="39"/>
      <c r="E32" s="39"/>
      <c r="F32" s="27" t="s">
        <v>47</v>
      </c>
      <c r="G32" s="39"/>
      <c r="H32" s="39"/>
      <c r="I32" s="39"/>
      <c r="J32" s="39"/>
      <c r="K32" s="39"/>
      <c r="L32" s="324">
        <v>0.15</v>
      </c>
      <c r="M32" s="295"/>
      <c r="N32" s="295"/>
      <c r="O32" s="295"/>
      <c r="P32" s="295"/>
      <c r="Q32" s="39"/>
      <c r="R32" s="39"/>
      <c r="S32" s="39"/>
      <c r="T32" s="39"/>
      <c r="U32" s="39"/>
      <c r="V32" s="39"/>
      <c r="W32" s="294">
        <f>ROUND(BC54, 2)</f>
        <v>0</v>
      </c>
      <c r="X32" s="295"/>
      <c r="Y32" s="295"/>
      <c r="Z32" s="295"/>
      <c r="AA32" s="295"/>
      <c r="AB32" s="295"/>
      <c r="AC32" s="295"/>
      <c r="AD32" s="295"/>
      <c r="AE32" s="295"/>
      <c r="AF32" s="39"/>
      <c r="AG32" s="39"/>
      <c r="AH32" s="39"/>
      <c r="AI32" s="39"/>
      <c r="AJ32" s="39"/>
      <c r="AK32" s="294">
        <v>0</v>
      </c>
      <c r="AL32" s="295"/>
      <c r="AM32" s="295"/>
      <c r="AN32" s="295"/>
      <c r="AO32" s="295"/>
      <c r="AP32" s="39"/>
      <c r="AQ32" s="39"/>
      <c r="AR32" s="40"/>
      <c r="BE32" s="298"/>
    </row>
    <row r="33" spans="1:57" s="3" customFormat="1" ht="14.45" hidden="1" customHeight="1">
      <c r="B33" s="38"/>
      <c r="C33" s="39"/>
      <c r="D33" s="39"/>
      <c r="E33" s="39"/>
      <c r="F33" s="27" t="s">
        <v>48</v>
      </c>
      <c r="G33" s="39"/>
      <c r="H33" s="39"/>
      <c r="I33" s="39"/>
      <c r="J33" s="39"/>
      <c r="K33" s="39"/>
      <c r="L33" s="324">
        <v>0</v>
      </c>
      <c r="M33" s="295"/>
      <c r="N33" s="295"/>
      <c r="O33" s="295"/>
      <c r="P33" s="295"/>
      <c r="Q33" s="39"/>
      <c r="R33" s="39"/>
      <c r="S33" s="39"/>
      <c r="T33" s="39"/>
      <c r="U33" s="39"/>
      <c r="V33" s="39"/>
      <c r="W33" s="294">
        <f>ROUND(BD54, 2)</f>
        <v>0</v>
      </c>
      <c r="X33" s="295"/>
      <c r="Y33" s="295"/>
      <c r="Z33" s="295"/>
      <c r="AA33" s="295"/>
      <c r="AB33" s="295"/>
      <c r="AC33" s="295"/>
      <c r="AD33" s="295"/>
      <c r="AE33" s="295"/>
      <c r="AF33" s="39"/>
      <c r="AG33" s="39"/>
      <c r="AH33" s="39"/>
      <c r="AI33" s="39"/>
      <c r="AJ33" s="39"/>
      <c r="AK33" s="294">
        <v>0</v>
      </c>
      <c r="AL33" s="295"/>
      <c r="AM33" s="295"/>
      <c r="AN33" s="295"/>
      <c r="AO33" s="295"/>
      <c r="AP33" s="39"/>
      <c r="AQ33" s="39"/>
      <c r="AR33" s="4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49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50</v>
      </c>
      <c r="U35" s="43"/>
      <c r="V35" s="43"/>
      <c r="W35" s="43"/>
      <c r="X35" s="301" t="s">
        <v>51</v>
      </c>
      <c r="Y35" s="302"/>
      <c r="Z35" s="302"/>
      <c r="AA35" s="302"/>
      <c r="AB35" s="302"/>
      <c r="AC35" s="43"/>
      <c r="AD35" s="43"/>
      <c r="AE35" s="43"/>
      <c r="AF35" s="43"/>
      <c r="AG35" s="43"/>
      <c r="AH35" s="43"/>
      <c r="AI35" s="43"/>
      <c r="AJ35" s="43"/>
      <c r="AK35" s="303">
        <f>SUM(AK26:AK33)</f>
        <v>0</v>
      </c>
      <c r="AL35" s="302"/>
      <c r="AM35" s="302"/>
      <c r="AN35" s="302"/>
      <c r="AO35" s="304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6.95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6.95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4.95" customHeight="1">
      <c r="A42" s="32"/>
      <c r="B42" s="33"/>
      <c r="C42" s="21" t="s">
        <v>52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6.95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7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37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6.950000000000003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314" t="str">
        <f>K6</f>
        <v>Odstraňování postradatelných objektů SŽDC - demolice (obvod OŘ PHA)</v>
      </c>
      <c r="M45" s="315"/>
      <c r="N45" s="315"/>
      <c r="O45" s="315"/>
      <c r="P45" s="315"/>
      <c r="Q45" s="315"/>
      <c r="R45" s="315"/>
      <c r="S45" s="315"/>
      <c r="T45" s="315"/>
      <c r="U45" s="315"/>
      <c r="V45" s="315"/>
      <c r="W45" s="315"/>
      <c r="X45" s="315"/>
      <c r="Y45" s="315"/>
      <c r="Z45" s="315"/>
      <c r="AA45" s="315"/>
      <c r="AB45" s="315"/>
      <c r="AC45" s="315"/>
      <c r="AD45" s="315"/>
      <c r="AE45" s="315"/>
      <c r="AF45" s="315"/>
      <c r="AG45" s="315"/>
      <c r="AH45" s="315"/>
      <c r="AI45" s="315"/>
      <c r="AJ45" s="315"/>
      <c r="AK45" s="315"/>
      <c r="AL45" s="315"/>
      <c r="AM45" s="315"/>
      <c r="AN45" s="315"/>
      <c r="AO45" s="315"/>
      <c r="AP45" s="54"/>
      <c r="AQ45" s="54"/>
      <c r="AR45" s="55"/>
    </row>
    <row r="46" spans="1:57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7" t="s">
        <v>21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23</v>
      </c>
      <c r="AJ47" s="34"/>
      <c r="AK47" s="34"/>
      <c r="AL47" s="34"/>
      <c r="AM47" s="316" t="str">
        <f>IF(AN8= "","",AN8)</f>
        <v>28. 11. 2019</v>
      </c>
      <c r="AN47" s="316"/>
      <c r="AO47" s="34"/>
      <c r="AP47" s="34"/>
      <c r="AQ47" s="34"/>
      <c r="AR47" s="37"/>
      <c r="BE47" s="32"/>
    </row>
    <row r="48" spans="1:57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1" s="2" customFormat="1" ht="15.2" customHeight="1">
      <c r="A49" s="32"/>
      <c r="B49" s="33"/>
      <c r="C49" s="27" t="s">
        <v>25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>Správa železniční dopravní cesty, s.o.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33</v>
      </c>
      <c r="AJ49" s="34"/>
      <c r="AK49" s="34"/>
      <c r="AL49" s="34"/>
      <c r="AM49" s="312" t="str">
        <f>IF(E17="","",E17)</f>
        <v xml:space="preserve"> </v>
      </c>
      <c r="AN49" s="313"/>
      <c r="AO49" s="313"/>
      <c r="AP49" s="313"/>
      <c r="AQ49" s="34"/>
      <c r="AR49" s="37"/>
      <c r="AS49" s="306" t="s">
        <v>53</v>
      </c>
      <c r="AT49" s="307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1" s="2" customFormat="1" ht="15.2" customHeight="1">
      <c r="A50" s="32"/>
      <c r="B50" s="33"/>
      <c r="C50" s="27" t="s">
        <v>31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35</v>
      </c>
      <c r="AJ50" s="34"/>
      <c r="AK50" s="34"/>
      <c r="AL50" s="34"/>
      <c r="AM50" s="312" t="str">
        <f>IF(E20="","",E20)</f>
        <v>L. Malý</v>
      </c>
      <c r="AN50" s="313"/>
      <c r="AO50" s="313"/>
      <c r="AP50" s="313"/>
      <c r="AQ50" s="34"/>
      <c r="AR50" s="37"/>
      <c r="AS50" s="308"/>
      <c r="AT50" s="309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1" s="2" customFormat="1" ht="10.9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310"/>
      <c r="AT51" s="311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1" s="2" customFormat="1" ht="29.25" customHeight="1">
      <c r="A52" s="32"/>
      <c r="B52" s="33"/>
      <c r="C52" s="328" t="s">
        <v>54</v>
      </c>
      <c r="D52" s="329"/>
      <c r="E52" s="329"/>
      <c r="F52" s="329"/>
      <c r="G52" s="329"/>
      <c r="H52" s="64"/>
      <c r="I52" s="330" t="s">
        <v>55</v>
      </c>
      <c r="J52" s="329"/>
      <c r="K52" s="329"/>
      <c r="L52" s="329"/>
      <c r="M52" s="329"/>
      <c r="N52" s="329"/>
      <c r="O52" s="329"/>
      <c r="P52" s="329"/>
      <c r="Q52" s="329"/>
      <c r="R52" s="329"/>
      <c r="S52" s="329"/>
      <c r="T52" s="329"/>
      <c r="U52" s="329"/>
      <c r="V52" s="329"/>
      <c r="W52" s="329"/>
      <c r="X52" s="329"/>
      <c r="Y52" s="329"/>
      <c r="Z52" s="329"/>
      <c r="AA52" s="329"/>
      <c r="AB52" s="329"/>
      <c r="AC52" s="329"/>
      <c r="AD52" s="329"/>
      <c r="AE52" s="329"/>
      <c r="AF52" s="329"/>
      <c r="AG52" s="331" t="s">
        <v>56</v>
      </c>
      <c r="AH52" s="329"/>
      <c r="AI52" s="329"/>
      <c r="AJ52" s="329"/>
      <c r="AK52" s="329"/>
      <c r="AL52" s="329"/>
      <c r="AM52" s="329"/>
      <c r="AN52" s="330" t="s">
        <v>57</v>
      </c>
      <c r="AO52" s="329"/>
      <c r="AP52" s="329"/>
      <c r="AQ52" s="65" t="s">
        <v>58</v>
      </c>
      <c r="AR52" s="37"/>
      <c r="AS52" s="66" t="s">
        <v>59</v>
      </c>
      <c r="AT52" s="67" t="s">
        <v>60</v>
      </c>
      <c r="AU52" s="67" t="s">
        <v>61</v>
      </c>
      <c r="AV52" s="67" t="s">
        <v>62</v>
      </c>
      <c r="AW52" s="67" t="s">
        <v>63</v>
      </c>
      <c r="AX52" s="67" t="s">
        <v>64</v>
      </c>
      <c r="AY52" s="67" t="s">
        <v>65</v>
      </c>
      <c r="AZ52" s="67" t="s">
        <v>66</v>
      </c>
      <c r="BA52" s="67" t="s">
        <v>67</v>
      </c>
      <c r="BB52" s="67" t="s">
        <v>68</v>
      </c>
      <c r="BC52" s="67" t="s">
        <v>69</v>
      </c>
      <c r="BD52" s="68" t="s">
        <v>70</v>
      </c>
      <c r="BE52" s="32"/>
    </row>
    <row r="53" spans="1:91" s="2" customFormat="1" ht="10.9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1" s="6" customFormat="1" ht="32.450000000000003" customHeight="1">
      <c r="B54" s="72"/>
      <c r="C54" s="73" t="s">
        <v>71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332">
        <f>ROUND(SUM(AG55:AG67),2)</f>
        <v>0</v>
      </c>
      <c r="AH54" s="332"/>
      <c r="AI54" s="332"/>
      <c r="AJ54" s="332"/>
      <c r="AK54" s="332"/>
      <c r="AL54" s="332"/>
      <c r="AM54" s="332"/>
      <c r="AN54" s="333">
        <f t="shared" ref="AN54:AN67" si="0">SUM(AG54,AT54)</f>
        <v>0</v>
      </c>
      <c r="AO54" s="333"/>
      <c r="AP54" s="333"/>
      <c r="AQ54" s="76" t="s">
        <v>19</v>
      </c>
      <c r="AR54" s="77"/>
      <c r="AS54" s="78">
        <f>ROUND(SUM(AS55:AS67),2)</f>
        <v>0</v>
      </c>
      <c r="AT54" s="79">
        <f t="shared" ref="AT54:AT67" si="1">ROUND(SUM(AV54:AW54),2)</f>
        <v>0</v>
      </c>
      <c r="AU54" s="80">
        <f>ROUND(SUM(AU55:AU67),5)</f>
        <v>0</v>
      </c>
      <c r="AV54" s="79">
        <f>ROUND(AZ54*L29,2)</f>
        <v>0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>ROUND(SUM(AZ55:AZ67),2)</f>
        <v>0</v>
      </c>
      <c r="BA54" s="79">
        <f>ROUND(SUM(BA55:BA67),2)</f>
        <v>0</v>
      </c>
      <c r="BB54" s="79">
        <f>ROUND(SUM(BB55:BB67),2)</f>
        <v>0</v>
      </c>
      <c r="BC54" s="79">
        <f>ROUND(SUM(BC55:BC67),2)</f>
        <v>0</v>
      </c>
      <c r="BD54" s="81">
        <f>ROUND(SUM(BD55:BD67),2)</f>
        <v>0</v>
      </c>
      <c r="BS54" s="82" t="s">
        <v>72</v>
      </c>
      <c r="BT54" s="82" t="s">
        <v>73</v>
      </c>
      <c r="BU54" s="83" t="s">
        <v>74</v>
      </c>
      <c r="BV54" s="82" t="s">
        <v>75</v>
      </c>
      <c r="BW54" s="82" t="s">
        <v>5</v>
      </c>
      <c r="BX54" s="82" t="s">
        <v>76</v>
      </c>
      <c r="CL54" s="82" t="s">
        <v>19</v>
      </c>
    </row>
    <row r="55" spans="1:91" s="7" customFormat="1" ht="16.5" customHeight="1">
      <c r="A55" s="84" t="s">
        <v>77</v>
      </c>
      <c r="B55" s="85"/>
      <c r="C55" s="86"/>
      <c r="D55" s="327" t="s">
        <v>78</v>
      </c>
      <c r="E55" s="327"/>
      <c r="F55" s="327"/>
      <c r="G55" s="327"/>
      <c r="H55" s="327"/>
      <c r="I55" s="87"/>
      <c r="J55" s="327" t="s">
        <v>79</v>
      </c>
      <c r="K55" s="327"/>
      <c r="L55" s="327"/>
      <c r="M55" s="327"/>
      <c r="N55" s="327"/>
      <c r="O55" s="327"/>
      <c r="P55" s="327"/>
      <c r="Q55" s="327"/>
      <c r="R55" s="327"/>
      <c r="S55" s="327"/>
      <c r="T55" s="327"/>
      <c r="U55" s="327"/>
      <c r="V55" s="327"/>
      <c r="W55" s="327"/>
      <c r="X55" s="327"/>
      <c r="Y55" s="327"/>
      <c r="Z55" s="327"/>
      <c r="AA55" s="327"/>
      <c r="AB55" s="327"/>
      <c r="AC55" s="327"/>
      <c r="AD55" s="327"/>
      <c r="AE55" s="327"/>
      <c r="AF55" s="327"/>
      <c r="AG55" s="325">
        <f>'SO.01 - Újezd 56 - str.d....'!J30</f>
        <v>0</v>
      </c>
      <c r="AH55" s="326"/>
      <c r="AI55" s="326"/>
      <c r="AJ55" s="326"/>
      <c r="AK55" s="326"/>
      <c r="AL55" s="326"/>
      <c r="AM55" s="326"/>
      <c r="AN55" s="325">
        <f t="shared" si="0"/>
        <v>0</v>
      </c>
      <c r="AO55" s="326"/>
      <c r="AP55" s="326"/>
      <c r="AQ55" s="88" t="s">
        <v>80</v>
      </c>
      <c r="AR55" s="89"/>
      <c r="AS55" s="90">
        <v>0</v>
      </c>
      <c r="AT55" s="91">
        <f t="shared" si="1"/>
        <v>0</v>
      </c>
      <c r="AU55" s="92">
        <f>'SO.01 - Újezd 56 - str.d....'!P92</f>
        <v>0</v>
      </c>
      <c r="AV55" s="91">
        <f>'SO.01 - Újezd 56 - str.d....'!J33</f>
        <v>0</v>
      </c>
      <c r="AW55" s="91">
        <f>'SO.01 - Újezd 56 - str.d....'!J34</f>
        <v>0</v>
      </c>
      <c r="AX55" s="91">
        <f>'SO.01 - Újezd 56 - str.d....'!J35</f>
        <v>0</v>
      </c>
      <c r="AY55" s="91">
        <f>'SO.01 - Újezd 56 - str.d....'!J36</f>
        <v>0</v>
      </c>
      <c r="AZ55" s="91">
        <f>'SO.01 - Újezd 56 - str.d....'!F33</f>
        <v>0</v>
      </c>
      <c r="BA55" s="91">
        <f>'SO.01 - Újezd 56 - str.d....'!F34</f>
        <v>0</v>
      </c>
      <c r="BB55" s="91">
        <f>'SO.01 - Újezd 56 - str.d....'!F35</f>
        <v>0</v>
      </c>
      <c r="BC55" s="91">
        <f>'SO.01 - Újezd 56 - str.d....'!F36</f>
        <v>0</v>
      </c>
      <c r="BD55" s="93">
        <f>'SO.01 - Újezd 56 - str.d....'!F37</f>
        <v>0</v>
      </c>
      <c r="BT55" s="94" t="s">
        <v>81</v>
      </c>
      <c r="BV55" s="94" t="s">
        <v>75</v>
      </c>
      <c r="BW55" s="94" t="s">
        <v>82</v>
      </c>
      <c r="BX55" s="94" t="s">
        <v>5</v>
      </c>
      <c r="CL55" s="94" t="s">
        <v>19</v>
      </c>
      <c r="CM55" s="94" t="s">
        <v>83</v>
      </c>
    </row>
    <row r="56" spans="1:91" s="7" customFormat="1" ht="16.5" customHeight="1">
      <c r="A56" s="84" t="s">
        <v>77</v>
      </c>
      <c r="B56" s="85"/>
      <c r="C56" s="86"/>
      <c r="D56" s="327" t="s">
        <v>84</v>
      </c>
      <c r="E56" s="327"/>
      <c r="F56" s="327"/>
      <c r="G56" s="327"/>
      <c r="H56" s="327"/>
      <c r="I56" s="87"/>
      <c r="J56" s="327" t="s">
        <v>85</v>
      </c>
      <c r="K56" s="327"/>
      <c r="L56" s="327"/>
      <c r="M56" s="327"/>
      <c r="N56" s="327"/>
      <c r="O56" s="327"/>
      <c r="P56" s="327"/>
      <c r="Q56" s="327"/>
      <c r="R56" s="327"/>
      <c r="S56" s="327"/>
      <c r="T56" s="327"/>
      <c r="U56" s="327"/>
      <c r="V56" s="327"/>
      <c r="W56" s="327"/>
      <c r="X56" s="327"/>
      <c r="Y56" s="327"/>
      <c r="Z56" s="327"/>
      <c r="AA56" s="327"/>
      <c r="AB56" s="327"/>
      <c r="AC56" s="327"/>
      <c r="AD56" s="327"/>
      <c r="AE56" s="327"/>
      <c r="AF56" s="327"/>
      <c r="AG56" s="325">
        <f>'SO.02 - Sedlčany - kolejo...'!J30</f>
        <v>0</v>
      </c>
      <c r="AH56" s="326"/>
      <c r="AI56" s="326"/>
      <c r="AJ56" s="326"/>
      <c r="AK56" s="326"/>
      <c r="AL56" s="326"/>
      <c r="AM56" s="326"/>
      <c r="AN56" s="325">
        <f t="shared" si="0"/>
        <v>0</v>
      </c>
      <c r="AO56" s="326"/>
      <c r="AP56" s="326"/>
      <c r="AQ56" s="88" t="s">
        <v>80</v>
      </c>
      <c r="AR56" s="89"/>
      <c r="AS56" s="90">
        <v>0</v>
      </c>
      <c r="AT56" s="91">
        <f t="shared" si="1"/>
        <v>0</v>
      </c>
      <c r="AU56" s="92">
        <f>'SO.02 - Sedlčany - kolejo...'!P95</f>
        <v>0</v>
      </c>
      <c r="AV56" s="91">
        <f>'SO.02 - Sedlčany - kolejo...'!J33</f>
        <v>0</v>
      </c>
      <c r="AW56" s="91">
        <f>'SO.02 - Sedlčany - kolejo...'!J34</f>
        <v>0</v>
      </c>
      <c r="AX56" s="91">
        <f>'SO.02 - Sedlčany - kolejo...'!J35</f>
        <v>0</v>
      </c>
      <c r="AY56" s="91">
        <f>'SO.02 - Sedlčany - kolejo...'!J36</f>
        <v>0</v>
      </c>
      <c r="AZ56" s="91">
        <f>'SO.02 - Sedlčany - kolejo...'!F33</f>
        <v>0</v>
      </c>
      <c r="BA56" s="91">
        <f>'SO.02 - Sedlčany - kolejo...'!F34</f>
        <v>0</v>
      </c>
      <c r="BB56" s="91">
        <f>'SO.02 - Sedlčany - kolejo...'!F35</f>
        <v>0</v>
      </c>
      <c r="BC56" s="91">
        <f>'SO.02 - Sedlčany - kolejo...'!F36</f>
        <v>0</v>
      </c>
      <c r="BD56" s="93">
        <f>'SO.02 - Sedlčany - kolejo...'!F37</f>
        <v>0</v>
      </c>
      <c r="BT56" s="94" t="s">
        <v>81</v>
      </c>
      <c r="BV56" s="94" t="s">
        <v>75</v>
      </c>
      <c r="BW56" s="94" t="s">
        <v>86</v>
      </c>
      <c r="BX56" s="94" t="s">
        <v>5</v>
      </c>
      <c r="CL56" s="94" t="s">
        <v>19</v>
      </c>
      <c r="CM56" s="94" t="s">
        <v>83</v>
      </c>
    </row>
    <row r="57" spans="1:91" s="7" customFormat="1" ht="27" customHeight="1">
      <c r="A57" s="84" t="s">
        <v>77</v>
      </c>
      <c r="B57" s="85"/>
      <c r="C57" s="86"/>
      <c r="D57" s="327" t="s">
        <v>87</v>
      </c>
      <c r="E57" s="327"/>
      <c r="F57" s="327"/>
      <c r="G57" s="327"/>
      <c r="H57" s="327"/>
      <c r="I57" s="87"/>
      <c r="J57" s="327" t="s">
        <v>88</v>
      </c>
      <c r="K57" s="327"/>
      <c r="L57" s="327"/>
      <c r="M57" s="327"/>
      <c r="N57" s="327"/>
      <c r="O57" s="327"/>
      <c r="P57" s="327"/>
      <c r="Q57" s="327"/>
      <c r="R57" s="327"/>
      <c r="S57" s="327"/>
      <c r="T57" s="327"/>
      <c r="U57" s="327"/>
      <c r="V57" s="327"/>
      <c r="W57" s="327"/>
      <c r="X57" s="327"/>
      <c r="Y57" s="327"/>
      <c r="Z57" s="327"/>
      <c r="AA57" s="327"/>
      <c r="AB57" s="327"/>
      <c r="AC57" s="327"/>
      <c r="AD57" s="327"/>
      <c r="AE57" s="327"/>
      <c r="AF57" s="327"/>
      <c r="AG57" s="325">
        <f>'SO.03 - Praha Žižkov - do...'!J30</f>
        <v>0</v>
      </c>
      <c r="AH57" s="326"/>
      <c r="AI57" s="326"/>
      <c r="AJ57" s="326"/>
      <c r="AK57" s="326"/>
      <c r="AL57" s="326"/>
      <c r="AM57" s="326"/>
      <c r="AN57" s="325">
        <f t="shared" si="0"/>
        <v>0</v>
      </c>
      <c r="AO57" s="326"/>
      <c r="AP57" s="326"/>
      <c r="AQ57" s="88" t="s">
        <v>80</v>
      </c>
      <c r="AR57" s="89"/>
      <c r="AS57" s="90">
        <v>0</v>
      </c>
      <c r="AT57" s="91">
        <f t="shared" si="1"/>
        <v>0</v>
      </c>
      <c r="AU57" s="92">
        <f>'SO.03 - Praha Žižkov - do...'!P90</f>
        <v>0</v>
      </c>
      <c r="AV57" s="91">
        <f>'SO.03 - Praha Žižkov - do...'!J33</f>
        <v>0</v>
      </c>
      <c r="AW57" s="91">
        <f>'SO.03 - Praha Žižkov - do...'!J34</f>
        <v>0</v>
      </c>
      <c r="AX57" s="91">
        <f>'SO.03 - Praha Žižkov - do...'!J35</f>
        <v>0</v>
      </c>
      <c r="AY57" s="91">
        <f>'SO.03 - Praha Žižkov - do...'!J36</f>
        <v>0</v>
      </c>
      <c r="AZ57" s="91">
        <f>'SO.03 - Praha Žižkov - do...'!F33</f>
        <v>0</v>
      </c>
      <c r="BA57" s="91">
        <f>'SO.03 - Praha Žižkov - do...'!F34</f>
        <v>0</v>
      </c>
      <c r="BB57" s="91">
        <f>'SO.03 - Praha Žižkov - do...'!F35</f>
        <v>0</v>
      </c>
      <c r="BC57" s="91">
        <f>'SO.03 - Praha Žižkov - do...'!F36</f>
        <v>0</v>
      </c>
      <c r="BD57" s="93">
        <f>'SO.03 - Praha Žižkov - do...'!F37</f>
        <v>0</v>
      </c>
      <c r="BT57" s="94" t="s">
        <v>81</v>
      </c>
      <c r="BV57" s="94" t="s">
        <v>75</v>
      </c>
      <c r="BW57" s="94" t="s">
        <v>89</v>
      </c>
      <c r="BX57" s="94" t="s">
        <v>5</v>
      </c>
      <c r="CL57" s="94" t="s">
        <v>19</v>
      </c>
      <c r="CM57" s="94" t="s">
        <v>83</v>
      </c>
    </row>
    <row r="58" spans="1:91" s="7" customFormat="1" ht="27" customHeight="1">
      <c r="A58" s="84" t="s">
        <v>77</v>
      </c>
      <c r="B58" s="85"/>
      <c r="C58" s="86"/>
      <c r="D58" s="327" t="s">
        <v>90</v>
      </c>
      <c r="E58" s="327"/>
      <c r="F58" s="327"/>
      <c r="G58" s="327"/>
      <c r="H58" s="327"/>
      <c r="I58" s="87"/>
      <c r="J58" s="327" t="s">
        <v>91</v>
      </c>
      <c r="K58" s="327"/>
      <c r="L58" s="327"/>
      <c r="M58" s="327"/>
      <c r="N58" s="327"/>
      <c r="O58" s="327"/>
      <c r="P58" s="327"/>
      <c r="Q58" s="327"/>
      <c r="R58" s="327"/>
      <c r="S58" s="327"/>
      <c r="T58" s="327"/>
      <c r="U58" s="327"/>
      <c r="V58" s="327"/>
      <c r="W58" s="327"/>
      <c r="X58" s="327"/>
      <c r="Y58" s="327"/>
      <c r="Z58" s="327"/>
      <c r="AA58" s="327"/>
      <c r="AB58" s="327"/>
      <c r="AC58" s="327"/>
      <c r="AD58" s="327"/>
      <c r="AE58" s="327"/>
      <c r="AF58" s="327"/>
      <c r="AG58" s="325">
        <f>'SO.04 - Chrášťany - výhyb...'!J30</f>
        <v>0</v>
      </c>
      <c r="AH58" s="326"/>
      <c r="AI58" s="326"/>
      <c r="AJ58" s="326"/>
      <c r="AK58" s="326"/>
      <c r="AL58" s="326"/>
      <c r="AM58" s="326"/>
      <c r="AN58" s="325">
        <f t="shared" si="0"/>
        <v>0</v>
      </c>
      <c r="AO58" s="326"/>
      <c r="AP58" s="326"/>
      <c r="AQ58" s="88" t="s">
        <v>80</v>
      </c>
      <c r="AR58" s="89"/>
      <c r="AS58" s="90">
        <v>0</v>
      </c>
      <c r="AT58" s="91">
        <f t="shared" si="1"/>
        <v>0</v>
      </c>
      <c r="AU58" s="92">
        <f>'SO.04 - Chrášťany - výhyb...'!P93</f>
        <v>0</v>
      </c>
      <c r="AV58" s="91">
        <f>'SO.04 - Chrášťany - výhyb...'!J33</f>
        <v>0</v>
      </c>
      <c r="AW58" s="91">
        <f>'SO.04 - Chrášťany - výhyb...'!J34</f>
        <v>0</v>
      </c>
      <c r="AX58" s="91">
        <f>'SO.04 - Chrášťany - výhyb...'!J35</f>
        <v>0</v>
      </c>
      <c r="AY58" s="91">
        <f>'SO.04 - Chrášťany - výhyb...'!J36</f>
        <v>0</v>
      </c>
      <c r="AZ58" s="91">
        <f>'SO.04 - Chrášťany - výhyb...'!F33</f>
        <v>0</v>
      </c>
      <c r="BA58" s="91">
        <f>'SO.04 - Chrášťany - výhyb...'!F34</f>
        <v>0</v>
      </c>
      <c r="BB58" s="91">
        <f>'SO.04 - Chrášťany - výhyb...'!F35</f>
        <v>0</v>
      </c>
      <c r="BC58" s="91">
        <f>'SO.04 - Chrášťany - výhyb...'!F36</f>
        <v>0</v>
      </c>
      <c r="BD58" s="93">
        <f>'SO.04 - Chrášťany - výhyb...'!F37</f>
        <v>0</v>
      </c>
      <c r="BT58" s="94" t="s">
        <v>81</v>
      </c>
      <c r="BV58" s="94" t="s">
        <v>75</v>
      </c>
      <c r="BW58" s="94" t="s">
        <v>92</v>
      </c>
      <c r="BX58" s="94" t="s">
        <v>5</v>
      </c>
      <c r="CL58" s="94" t="s">
        <v>19</v>
      </c>
      <c r="CM58" s="94" t="s">
        <v>83</v>
      </c>
    </row>
    <row r="59" spans="1:91" s="7" customFormat="1" ht="27" customHeight="1">
      <c r="A59" s="84" t="s">
        <v>77</v>
      </c>
      <c r="B59" s="85"/>
      <c r="C59" s="86"/>
      <c r="D59" s="327" t="s">
        <v>93</v>
      </c>
      <c r="E59" s="327"/>
      <c r="F59" s="327"/>
      <c r="G59" s="327"/>
      <c r="H59" s="327"/>
      <c r="I59" s="87"/>
      <c r="J59" s="327" t="s">
        <v>94</v>
      </c>
      <c r="K59" s="327"/>
      <c r="L59" s="327"/>
      <c r="M59" s="327"/>
      <c r="N59" s="327"/>
      <c r="O59" s="327"/>
      <c r="P59" s="327"/>
      <c r="Q59" s="327"/>
      <c r="R59" s="327"/>
      <c r="S59" s="327"/>
      <c r="T59" s="327"/>
      <c r="U59" s="327"/>
      <c r="V59" s="327"/>
      <c r="W59" s="327"/>
      <c r="X59" s="327"/>
      <c r="Y59" s="327"/>
      <c r="Z59" s="327"/>
      <c r="AA59" s="327"/>
      <c r="AB59" s="327"/>
      <c r="AC59" s="327"/>
      <c r="AD59" s="327"/>
      <c r="AE59" s="327"/>
      <c r="AF59" s="327"/>
      <c r="AG59" s="325">
        <f>'SO.05 - Chrášťany - výhyb...'!J30</f>
        <v>0</v>
      </c>
      <c r="AH59" s="326"/>
      <c r="AI59" s="326"/>
      <c r="AJ59" s="326"/>
      <c r="AK59" s="326"/>
      <c r="AL59" s="326"/>
      <c r="AM59" s="326"/>
      <c r="AN59" s="325">
        <f t="shared" si="0"/>
        <v>0</v>
      </c>
      <c r="AO59" s="326"/>
      <c r="AP59" s="326"/>
      <c r="AQ59" s="88" t="s">
        <v>80</v>
      </c>
      <c r="AR59" s="89"/>
      <c r="AS59" s="90">
        <v>0</v>
      </c>
      <c r="AT59" s="91">
        <f t="shared" si="1"/>
        <v>0</v>
      </c>
      <c r="AU59" s="92">
        <f>'SO.05 - Chrášťany - výhyb...'!P91</f>
        <v>0</v>
      </c>
      <c r="AV59" s="91">
        <f>'SO.05 - Chrášťany - výhyb...'!J33</f>
        <v>0</v>
      </c>
      <c r="AW59" s="91">
        <f>'SO.05 - Chrášťany - výhyb...'!J34</f>
        <v>0</v>
      </c>
      <c r="AX59" s="91">
        <f>'SO.05 - Chrášťany - výhyb...'!J35</f>
        <v>0</v>
      </c>
      <c r="AY59" s="91">
        <f>'SO.05 - Chrášťany - výhyb...'!J36</f>
        <v>0</v>
      </c>
      <c r="AZ59" s="91">
        <f>'SO.05 - Chrášťany - výhyb...'!F33</f>
        <v>0</v>
      </c>
      <c r="BA59" s="91">
        <f>'SO.05 - Chrášťany - výhyb...'!F34</f>
        <v>0</v>
      </c>
      <c r="BB59" s="91">
        <f>'SO.05 - Chrášťany - výhyb...'!F35</f>
        <v>0</v>
      </c>
      <c r="BC59" s="91">
        <f>'SO.05 - Chrášťany - výhyb...'!F36</f>
        <v>0</v>
      </c>
      <c r="BD59" s="93">
        <f>'SO.05 - Chrášťany - výhyb...'!F37</f>
        <v>0</v>
      </c>
      <c r="BT59" s="94" t="s">
        <v>81</v>
      </c>
      <c r="BV59" s="94" t="s">
        <v>75</v>
      </c>
      <c r="BW59" s="94" t="s">
        <v>95</v>
      </c>
      <c r="BX59" s="94" t="s">
        <v>5</v>
      </c>
      <c r="CL59" s="94" t="s">
        <v>19</v>
      </c>
      <c r="CM59" s="94" t="s">
        <v>83</v>
      </c>
    </row>
    <row r="60" spans="1:91" s="7" customFormat="1" ht="16.5" customHeight="1">
      <c r="A60" s="84" t="s">
        <v>77</v>
      </c>
      <c r="B60" s="85"/>
      <c r="C60" s="86"/>
      <c r="D60" s="327" t="s">
        <v>96</v>
      </c>
      <c r="E60" s="327"/>
      <c r="F60" s="327"/>
      <c r="G60" s="327"/>
      <c r="H60" s="327"/>
      <c r="I60" s="87"/>
      <c r="J60" s="327" t="s">
        <v>97</v>
      </c>
      <c r="K60" s="327"/>
      <c r="L60" s="327"/>
      <c r="M60" s="327"/>
      <c r="N60" s="327"/>
      <c r="O60" s="327"/>
      <c r="P60" s="327"/>
      <c r="Q60" s="327"/>
      <c r="R60" s="327"/>
      <c r="S60" s="327"/>
      <c r="T60" s="327"/>
      <c r="U60" s="327"/>
      <c r="V60" s="327"/>
      <c r="W60" s="327"/>
      <c r="X60" s="327"/>
      <c r="Y60" s="327"/>
      <c r="Z60" s="327"/>
      <c r="AA60" s="327"/>
      <c r="AB60" s="327"/>
      <c r="AC60" s="327"/>
      <c r="AD60" s="327"/>
      <c r="AE60" s="327"/>
      <c r="AF60" s="327"/>
      <c r="AG60" s="325">
        <f>'SO.06 - Milostín - sklad ...'!J30</f>
        <v>0</v>
      </c>
      <c r="AH60" s="326"/>
      <c r="AI60" s="326"/>
      <c r="AJ60" s="326"/>
      <c r="AK60" s="326"/>
      <c r="AL60" s="326"/>
      <c r="AM60" s="326"/>
      <c r="AN60" s="325">
        <f t="shared" si="0"/>
        <v>0</v>
      </c>
      <c r="AO60" s="326"/>
      <c r="AP60" s="326"/>
      <c r="AQ60" s="88" t="s">
        <v>80</v>
      </c>
      <c r="AR60" s="89"/>
      <c r="AS60" s="90">
        <v>0</v>
      </c>
      <c r="AT60" s="91">
        <f t="shared" si="1"/>
        <v>0</v>
      </c>
      <c r="AU60" s="92">
        <f>'SO.06 - Milostín - sklad ...'!P88</f>
        <v>0</v>
      </c>
      <c r="AV60" s="91">
        <f>'SO.06 - Milostín - sklad ...'!J33</f>
        <v>0</v>
      </c>
      <c r="AW60" s="91">
        <f>'SO.06 - Milostín - sklad ...'!J34</f>
        <v>0</v>
      </c>
      <c r="AX60" s="91">
        <f>'SO.06 - Milostín - sklad ...'!J35</f>
        <v>0</v>
      </c>
      <c r="AY60" s="91">
        <f>'SO.06 - Milostín - sklad ...'!J36</f>
        <v>0</v>
      </c>
      <c r="AZ60" s="91">
        <f>'SO.06 - Milostín - sklad ...'!F33</f>
        <v>0</v>
      </c>
      <c r="BA60" s="91">
        <f>'SO.06 - Milostín - sklad ...'!F34</f>
        <v>0</v>
      </c>
      <c r="BB60" s="91">
        <f>'SO.06 - Milostín - sklad ...'!F35</f>
        <v>0</v>
      </c>
      <c r="BC60" s="91">
        <f>'SO.06 - Milostín - sklad ...'!F36</f>
        <v>0</v>
      </c>
      <c r="BD60" s="93">
        <f>'SO.06 - Milostín - sklad ...'!F37</f>
        <v>0</v>
      </c>
      <c r="BT60" s="94" t="s">
        <v>81</v>
      </c>
      <c r="BV60" s="94" t="s">
        <v>75</v>
      </c>
      <c r="BW60" s="94" t="s">
        <v>98</v>
      </c>
      <c r="BX60" s="94" t="s">
        <v>5</v>
      </c>
      <c r="CL60" s="94" t="s">
        <v>19</v>
      </c>
      <c r="CM60" s="94" t="s">
        <v>83</v>
      </c>
    </row>
    <row r="61" spans="1:91" s="7" customFormat="1" ht="16.5" customHeight="1">
      <c r="A61" s="84" t="s">
        <v>77</v>
      </c>
      <c r="B61" s="85"/>
      <c r="C61" s="86"/>
      <c r="D61" s="327" t="s">
        <v>99</v>
      </c>
      <c r="E61" s="327"/>
      <c r="F61" s="327"/>
      <c r="G61" s="327"/>
      <c r="H61" s="327"/>
      <c r="I61" s="87"/>
      <c r="J61" s="327" t="s">
        <v>100</v>
      </c>
      <c r="K61" s="327"/>
      <c r="L61" s="327"/>
      <c r="M61" s="327"/>
      <c r="N61" s="327"/>
      <c r="O61" s="327"/>
      <c r="P61" s="327"/>
      <c r="Q61" s="327"/>
      <c r="R61" s="327"/>
      <c r="S61" s="327"/>
      <c r="T61" s="327"/>
      <c r="U61" s="327"/>
      <c r="V61" s="327"/>
      <c r="W61" s="327"/>
      <c r="X61" s="327"/>
      <c r="Y61" s="327"/>
      <c r="Z61" s="327"/>
      <c r="AA61" s="327"/>
      <c r="AB61" s="327"/>
      <c r="AC61" s="327"/>
      <c r="AD61" s="327"/>
      <c r="AE61" s="327"/>
      <c r="AF61" s="327"/>
      <c r="AG61" s="325">
        <f>'SO.07 - Milostín - útulek...'!J30</f>
        <v>0</v>
      </c>
      <c r="AH61" s="326"/>
      <c r="AI61" s="326"/>
      <c r="AJ61" s="326"/>
      <c r="AK61" s="326"/>
      <c r="AL61" s="326"/>
      <c r="AM61" s="326"/>
      <c r="AN61" s="325">
        <f t="shared" si="0"/>
        <v>0</v>
      </c>
      <c r="AO61" s="326"/>
      <c r="AP61" s="326"/>
      <c r="AQ61" s="88" t="s">
        <v>80</v>
      </c>
      <c r="AR61" s="89"/>
      <c r="AS61" s="90">
        <v>0</v>
      </c>
      <c r="AT61" s="91">
        <f t="shared" si="1"/>
        <v>0</v>
      </c>
      <c r="AU61" s="92">
        <f>'SO.07 - Milostín - útulek...'!P89</f>
        <v>0</v>
      </c>
      <c r="AV61" s="91">
        <f>'SO.07 - Milostín - útulek...'!J33</f>
        <v>0</v>
      </c>
      <c r="AW61" s="91">
        <f>'SO.07 - Milostín - útulek...'!J34</f>
        <v>0</v>
      </c>
      <c r="AX61" s="91">
        <f>'SO.07 - Milostín - útulek...'!J35</f>
        <v>0</v>
      </c>
      <c r="AY61" s="91">
        <f>'SO.07 - Milostín - útulek...'!J36</f>
        <v>0</v>
      </c>
      <c r="AZ61" s="91">
        <f>'SO.07 - Milostín - útulek...'!F33</f>
        <v>0</v>
      </c>
      <c r="BA61" s="91">
        <f>'SO.07 - Milostín - útulek...'!F34</f>
        <v>0</v>
      </c>
      <c r="BB61" s="91">
        <f>'SO.07 - Milostín - útulek...'!F35</f>
        <v>0</v>
      </c>
      <c r="BC61" s="91">
        <f>'SO.07 - Milostín - útulek...'!F36</f>
        <v>0</v>
      </c>
      <c r="BD61" s="93">
        <f>'SO.07 - Milostín - útulek...'!F37</f>
        <v>0</v>
      </c>
      <c r="BT61" s="94" t="s">
        <v>81</v>
      </c>
      <c r="BV61" s="94" t="s">
        <v>75</v>
      </c>
      <c r="BW61" s="94" t="s">
        <v>101</v>
      </c>
      <c r="BX61" s="94" t="s">
        <v>5</v>
      </c>
      <c r="CL61" s="94" t="s">
        <v>19</v>
      </c>
      <c r="CM61" s="94" t="s">
        <v>83</v>
      </c>
    </row>
    <row r="62" spans="1:91" s="7" customFormat="1" ht="27" customHeight="1">
      <c r="A62" s="84" t="s">
        <v>77</v>
      </c>
      <c r="B62" s="85"/>
      <c r="C62" s="86"/>
      <c r="D62" s="327" t="s">
        <v>102</v>
      </c>
      <c r="E62" s="327"/>
      <c r="F62" s="327"/>
      <c r="G62" s="327"/>
      <c r="H62" s="327"/>
      <c r="I62" s="87"/>
      <c r="J62" s="327" t="s">
        <v>103</v>
      </c>
      <c r="K62" s="327"/>
      <c r="L62" s="327"/>
      <c r="M62" s="327"/>
      <c r="N62" s="327"/>
      <c r="O62" s="327"/>
      <c r="P62" s="327"/>
      <c r="Q62" s="327"/>
      <c r="R62" s="327"/>
      <c r="S62" s="327"/>
      <c r="T62" s="327"/>
      <c r="U62" s="327"/>
      <c r="V62" s="327"/>
      <c r="W62" s="327"/>
      <c r="X62" s="327"/>
      <c r="Y62" s="327"/>
      <c r="Z62" s="327"/>
      <c r="AA62" s="327"/>
      <c r="AB62" s="327"/>
      <c r="AC62" s="327"/>
      <c r="AD62" s="327"/>
      <c r="AE62" s="327"/>
      <c r="AF62" s="327"/>
      <c r="AG62" s="325">
        <f>'SO.08 - Oskořínek - závor...'!J30</f>
        <v>0</v>
      </c>
      <c r="AH62" s="326"/>
      <c r="AI62" s="326"/>
      <c r="AJ62" s="326"/>
      <c r="AK62" s="326"/>
      <c r="AL62" s="326"/>
      <c r="AM62" s="326"/>
      <c r="AN62" s="325">
        <f t="shared" si="0"/>
        <v>0</v>
      </c>
      <c r="AO62" s="326"/>
      <c r="AP62" s="326"/>
      <c r="AQ62" s="88" t="s">
        <v>80</v>
      </c>
      <c r="AR62" s="89"/>
      <c r="AS62" s="90">
        <v>0</v>
      </c>
      <c r="AT62" s="91">
        <f t="shared" si="1"/>
        <v>0</v>
      </c>
      <c r="AU62" s="92">
        <f>'SO.08 - Oskořínek - závor...'!P89</f>
        <v>0</v>
      </c>
      <c r="AV62" s="91">
        <f>'SO.08 - Oskořínek - závor...'!J33</f>
        <v>0</v>
      </c>
      <c r="AW62" s="91">
        <f>'SO.08 - Oskořínek - závor...'!J34</f>
        <v>0</v>
      </c>
      <c r="AX62" s="91">
        <f>'SO.08 - Oskořínek - závor...'!J35</f>
        <v>0</v>
      </c>
      <c r="AY62" s="91">
        <f>'SO.08 - Oskořínek - závor...'!J36</f>
        <v>0</v>
      </c>
      <c r="AZ62" s="91">
        <f>'SO.08 - Oskořínek - závor...'!F33</f>
        <v>0</v>
      </c>
      <c r="BA62" s="91">
        <f>'SO.08 - Oskořínek - závor...'!F34</f>
        <v>0</v>
      </c>
      <c r="BB62" s="91">
        <f>'SO.08 - Oskořínek - závor...'!F35</f>
        <v>0</v>
      </c>
      <c r="BC62" s="91">
        <f>'SO.08 - Oskořínek - závor...'!F36</f>
        <v>0</v>
      </c>
      <c r="BD62" s="93">
        <f>'SO.08 - Oskořínek - závor...'!F37</f>
        <v>0</v>
      </c>
      <c r="BT62" s="94" t="s">
        <v>81</v>
      </c>
      <c r="BV62" s="94" t="s">
        <v>75</v>
      </c>
      <c r="BW62" s="94" t="s">
        <v>104</v>
      </c>
      <c r="BX62" s="94" t="s">
        <v>5</v>
      </c>
      <c r="CL62" s="94" t="s">
        <v>19</v>
      </c>
      <c r="CM62" s="94" t="s">
        <v>83</v>
      </c>
    </row>
    <row r="63" spans="1:91" s="7" customFormat="1" ht="27" customHeight="1">
      <c r="A63" s="84" t="s">
        <v>77</v>
      </c>
      <c r="B63" s="85"/>
      <c r="C63" s="86"/>
      <c r="D63" s="327" t="s">
        <v>105</v>
      </c>
      <c r="E63" s="327"/>
      <c r="F63" s="327"/>
      <c r="G63" s="327"/>
      <c r="H63" s="327"/>
      <c r="I63" s="87"/>
      <c r="J63" s="327" t="s">
        <v>106</v>
      </c>
      <c r="K63" s="327"/>
      <c r="L63" s="327"/>
      <c r="M63" s="327"/>
      <c r="N63" s="327"/>
      <c r="O63" s="327"/>
      <c r="P63" s="327"/>
      <c r="Q63" s="327"/>
      <c r="R63" s="327"/>
      <c r="S63" s="327"/>
      <c r="T63" s="327"/>
      <c r="U63" s="327"/>
      <c r="V63" s="327"/>
      <c r="W63" s="327"/>
      <c r="X63" s="327"/>
      <c r="Y63" s="327"/>
      <c r="Z63" s="327"/>
      <c r="AA63" s="327"/>
      <c r="AB63" s="327"/>
      <c r="AC63" s="327"/>
      <c r="AD63" s="327"/>
      <c r="AE63" s="327"/>
      <c r="AF63" s="327"/>
      <c r="AG63" s="325">
        <f>'SO.09 - Kladno Dubí - útu...'!J30</f>
        <v>0</v>
      </c>
      <c r="AH63" s="326"/>
      <c r="AI63" s="326"/>
      <c r="AJ63" s="326"/>
      <c r="AK63" s="326"/>
      <c r="AL63" s="326"/>
      <c r="AM63" s="326"/>
      <c r="AN63" s="325">
        <f t="shared" si="0"/>
        <v>0</v>
      </c>
      <c r="AO63" s="326"/>
      <c r="AP63" s="326"/>
      <c r="AQ63" s="88" t="s">
        <v>80</v>
      </c>
      <c r="AR63" s="89"/>
      <c r="AS63" s="90">
        <v>0</v>
      </c>
      <c r="AT63" s="91">
        <f t="shared" si="1"/>
        <v>0</v>
      </c>
      <c r="AU63" s="92">
        <f>'SO.09 - Kladno Dubí - útu...'!P90</f>
        <v>0</v>
      </c>
      <c r="AV63" s="91">
        <f>'SO.09 - Kladno Dubí - útu...'!J33</f>
        <v>0</v>
      </c>
      <c r="AW63" s="91">
        <f>'SO.09 - Kladno Dubí - útu...'!J34</f>
        <v>0</v>
      </c>
      <c r="AX63" s="91">
        <f>'SO.09 - Kladno Dubí - útu...'!J35</f>
        <v>0</v>
      </c>
      <c r="AY63" s="91">
        <f>'SO.09 - Kladno Dubí - útu...'!J36</f>
        <v>0</v>
      </c>
      <c r="AZ63" s="91">
        <f>'SO.09 - Kladno Dubí - útu...'!F33</f>
        <v>0</v>
      </c>
      <c r="BA63" s="91">
        <f>'SO.09 - Kladno Dubí - útu...'!F34</f>
        <v>0</v>
      </c>
      <c r="BB63" s="91">
        <f>'SO.09 - Kladno Dubí - útu...'!F35</f>
        <v>0</v>
      </c>
      <c r="BC63" s="91">
        <f>'SO.09 - Kladno Dubí - útu...'!F36</f>
        <v>0</v>
      </c>
      <c r="BD63" s="93">
        <f>'SO.09 - Kladno Dubí - útu...'!F37</f>
        <v>0</v>
      </c>
      <c r="BT63" s="94" t="s">
        <v>81</v>
      </c>
      <c r="BV63" s="94" t="s">
        <v>75</v>
      </c>
      <c r="BW63" s="94" t="s">
        <v>107</v>
      </c>
      <c r="BX63" s="94" t="s">
        <v>5</v>
      </c>
      <c r="CL63" s="94" t="s">
        <v>19</v>
      </c>
      <c r="CM63" s="94" t="s">
        <v>83</v>
      </c>
    </row>
    <row r="64" spans="1:91" s="7" customFormat="1" ht="27" customHeight="1">
      <c r="A64" s="84" t="s">
        <v>77</v>
      </c>
      <c r="B64" s="85"/>
      <c r="C64" s="86"/>
      <c r="D64" s="327" t="s">
        <v>108</v>
      </c>
      <c r="E64" s="327"/>
      <c r="F64" s="327"/>
      <c r="G64" s="327"/>
      <c r="H64" s="327"/>
      <c r="I64" s="87"/>
      <c r="J64" s="327" t="s">
        <v>109</v>
      </c>
      <c r="K64" s="327"/>
      <c r="L64" s="327"/>
      <c r="M64" s="327"/>
      <c r="N64" s="327"/>
      <c r="O64" s="327"/>
      <c r="P64" s="327"/>
      <c r="Q64" s="327"/>
      <c r="R64" s="327"/>
      <c r="S64" s="327"/>
      <c r="T64" s="327"/>
      <c r="U64" s="327"/>
      <c r="V64" s="327"/>
      <c r="W64" s="327"/>
      <c r="X64" s="327"/>
      <c r="Y64" s="327"/>
      <c r="Z64" s="327"/>
      <c r="AA64" s="327"/>
      <c r="AB64" s="327"/>
      <c r="AC64" s="327"/>
      <c r="AD64" s="327"/>
      <c r="AE64" s="327"/>
      <c r="AF64" s="327"/>
      <c r="AG64" s="325">
        <f>'SO.10 - Praha Vyšehrad - ...'!J30</f>
        <v>0</v>
      </c>
      <c r="AH64" s="326"/>
      <c r="AI64" s="326"/>
      <c r="AJ64" s="326"/>
      <c r="AK64" s="326"/>
      <c r="AL64" s="326"/>
      <c r="AM64" s="326"/>
      <c r="AN64" s="325">
        <f t="shared" si="0"/>
        <v>0</v>
      </c>
      <c r="AO64" s="326"/>
      <c r="AP64" s="326"/>
      <c r="AQ64" s="88" t="s">
        <v>80</v>
      </c>
      <c r="AR64" s="89"/>
      <c r="AS64" s="90">
        <v>0</v>
      </c>
      <c r="AT64" s="91">
        <f t="shared" si="1"/>
        <v>0</v>
      </c>
      <c r="AU64" s="92">
        <f>'SO.10 - Praha Vyšehrad - ...'!P94</f>
        <v>0</v>
      </c>
      <c r="AV64" s="91">
        <f>'SO.10 - Praha Vyšehrad - ...'!J33</f>
        <v>0</v>
      </c>
      <c r="AW64" s="91">
        <f>'SO.10 - Praha Vyšehrad - ...'!J34</f>
        <v>0</v>
      </c>
      <c r="AX64" s="91">
        <f>'SO.10 - Praha Vyšehrad - ...'!J35</f>
        <v>0</v>
      </c>
      <c r="AY64" s="91">
        <f>'SO.10 - Praha Vyšehrad - ...'!J36</f>
        <v>0</v>
      </c>
      <c r="AZ64" s="91">
        <f>'SO.10 - Praha Vyšehrad - ...'!F33</f>
        <v>0</v>
      </c>
      <c r="BA64" s="91">
        <f>'SO.10 - Praha Vyšehrad - ...'!F34</f>
        <v>0</v>
      </c>
      <c r="BB64" s="91">
        <f>'SO.10 - Praha Vyšehrad - ...'!F35</f>
        <v>0</v>
      </c>
      <c r="BC64" s="91">
        <f>'SO.10 - Praha Vyšehrad - ...'!F36</f>
        <v>0</v>
      </c>
      <c r="BD64" s="93">
        <f>'SO.10 - Praha Vyšehrad - ...'!F37</f>
        <v>0</v>
      </c>
      <c r="BT64" s="94" t="s">
        <v>81</v>
      </c>
      <c r="BV64" s="94" t="s">
        <v>75</v>
      </c>
      <c r="BW64" s="94" t="s">
        <v>110</v>
      </c>
      <c r="BX64" s="94" t="s">
        <v>5</v>
      </c>
      <c r="CL64" s="94" t="s">
        <v>19</v>
      </c>
      <c r="CM64" s="94" t="s">
        <v>83</v>
      </c>
    </row>
    <row r="65" spans="1:91" s="7" customFormat="1" ht="27" customHeight="1">
      <c r="A65" s="84" t="s">
        <v>77</v>
      </c>
      <c r="B65" s="85"/>
      <c r="C65" s="86"/>
      <c r="D65" s="327" t="s">
        <v>111</v>
      </c>
      <c r="E65" s="327"/>
      <c r="F65" s="327"/>
      <c r="G65" s="327"/>
      <c r="H65" s="327"/>
      <c r="I65" s="87"/>
      <c r="J65" s="327" t="s">
        <v>112</v>
      </c>
      <c r="K65" s="327"/>
      <c r="L65" s="327"/>
      <c r="M65" s="327"/>
      <c r="N65" s="327"/>
      <c r="O65" s="327"/>
      <c r="P65" s="327"/>
      <c r="Q65" s="327"/>
      <c r="R65" s="327"/>
      <c r="S65" s="327"/>
      <c r="T65" s="327"/>
      <c r="U65" s="327"/>
      <c r="V65" s="327"/>
      <c r="W65" s="327"/>
      <c r="X65" s="327"/>
      <c r="Y65" s="327"/>
      <c r="Z65" s="327"/>
      <c r="AA65" s="327"/>
      <c r="AB65" s="327"/>
      <c r="AC65" s="327"/>
      <c r="AD65" s="327"/>
      <c r="AE65" s="327"/>
      <c r="AF65" s="327"/>
      <c r="AG65" s="325">
        <f>'SO.11 - Svojetín - výh. s...'!J30</f>
        <v>0</v>
      </c>
      <c r="AH65" s="326"/>
      <c r="AI65" s="326"/>
      <c r="AJ65" s="326"/>
      <c r="AK65" s="326"/>
      <c r="AL65" s="326"/>
      <c r="AM65" s="326"/>
      <c r="AN65" s="325">
        <f t="shared" si="0"/>
        <v>0</v>
      </c>
      <c r="AO65" s="326"/>
      <c r="AP65" s="326"/>
      <c r="AQ65" s="88" t="s">
        <v>80</v>
      </c>
      <c r="AR65" s="89"/>
      <c r="AS65" s="90">
        <v>0</v>
      </c>
      <c r="AT65" s="91">
        <f t="shared" si="1"/>
        <v>0</v>
      </c>
      <c r="AU65" s="92">
        <f>'SO.11 - Svojetín - výh. s...'!P92</f>
        <v>0</v>
      </c>
      <c r="AV65" s="91">
        <f>'SO.11 - Svojetín - výh. s...'!J33</f>
        <v>0</v>
      </c>
      <c r="AW65" s="91">
        <f>'SO.11 - Svojetín - výh. s...'!J34</f>
        <v>0</v>
      </c>
      <c r="AX65" s="91">
        <f>'SO.11 - Svojetín - výh. s...'!J35</f>
        <v>0</v>
      </c>
      <c r="AY65" s="91">
        <f>'SO.11 - Svojetín - výh. s...'!J36</f>
        <v>0</v>
      </c>
      <c r="AZ65" s="91">
        <f>'SO.11 - Svojetín - výh. s...'!F33</f>
        <v>0</v>
      </c>
      <c r="BA65" s="91">
        <f>'SO.11 - Svojetín - výh. s...'!F34</f>
        <v>0</v>
      </c>
      <c r="BB65" s="91">
        <f>'SO.11 - Svojetín - výh. s...'!F35</f>
        <v>0</v>
      </c>
      <c r="BC65" s="91">
        <f>'SO.11 - Svojetín - výh. s...'!F36</f>
        <v>0</v>
      </c>
      <c r="BD65" s="93">
        <f>'SO.11 - Svojetín - výh. s...'!F37</f>
        <v>0</v>
      </c>
      <c r="BT65" s="94" t="s">
        <v>81</v>
      </c>
      <c r="BV65" s="94" t="s">
        <v>75</v>
      </c>
      <c r="BW65" s="94" t="s">
        <v>113</v>
      </c>
      <c r="BX65" s="94" t="s">
        <v>5</v>
      </c>
      <c r="CL65" s="94" t="s">
        <v>19</v>
      </c>
      <c r="CM65" s="94" t="s">
        <v>83</v>
      </c>
    </row>
    <row r="66" spans="1:91" s="7" customFormat="1" ht="27" customHeight="1">
      <c r="A66" s="84" t="s">
        <v>77</v>
      </c>
      <c r="B66" s="85"/>
      <c r="C66" s="86"/>
      <c r="D66" s="327" t="s">
        <v>114</v>
      </c>
      <c r="E66" s="327"/>
      <c r="F66" s="327"/>
      <c r="G66" s="327"/>
      <c r="H66" s="327"/>
      <c r="I66" s="87"/>
      <c r="J66" s="327" t="s">
        <v>115</v>
      </c>
      <c r="K66" s="327"/>
      <c r="L66" s="327"/>
      <c r="M66" s="327"/>
      <c r="N66" s="327"/>
      <c r="O66" s="327"/>
      <c r="P66" s="327"/>
      <c r="Q66" s="327"/>
      <c r="R66" s="327"/>
      <c r="S66" s="327"/>
      <c r="T66" s="327"/>
      <c r="U66" s="327"/>
      <c r="V66" s="327"/>
      <c r="W66" s="327"/>
      <c r="X66" s="327"/>
      <c r="Y66" s="327"/>
      <c r="Z66" s="327"/>
      <c r="AA66" s="327"/>
      <c r="AB66" s="327"/>
      <c r="AC66" s="327"/>
      <c r="AD66" s="327"/>
      <c r="AE66" s="327"/>
      <c r="AF66" s="327"/>
      <c r="AG66" s="325">
        <f>'SO.12 - Mutějovice žst. -...'!J30</f>
        <v>0</v>
      </c>
      <c r="AH66" s="326"/>
      <c r="AI66" s="326"/>
      <c r="AJ66" s="326"/>
      <c r="AK66" s="326"/>
      <c r="AL66" s="326"/>
      <c r="AM66" s="326"/>
      <c r="AN66" s="325">
        <f t="shared" si="0"/>
        <v>0</v>
      </c>
      <c r="AO66" s="326"/>
      <c r="AP66" s="326"/>
      <c r="AQ66" s="88" t="s">
        <v>80</v>
      </c>
      <c r="AR66" s="89"/>
      <c r="AS66" s="90">
        <v>0</v>
      </c>
      <c r="AT66" s="91">
        <f t="shared" si="1"/>
        <v>0</v>
      </c>
      <c r="AU66" s="92">
        <f>'SO.12 - Mutějovice žst. -...'!P91</f>
        <v>0</v>
      </c>
      <c r="AV66" s="91">
        <f>'SO.12 - Mutějovice žst. -...'!J33</f>
        <v>0</v>
      </c>
      <c r="AW66" s="91">
        <f>'SO.12 - Mutějovice žst. -...'!J34</f>
        <v>0</v>
      </c>
      <c r="AX66" s="91">
        <f>'SO.12 - Mutějovice žst. -...'!J35</f>
        <v>0</v>
      </c>
      <c r="AY66" s="91">
        <f>'SO.12 - Mutějovice žst. -...'!J36</f>
        <v>0</v>
      </c>
      <c r="AZ66" s="91">
        <f>'SO.12 - Mutějovice žst. -...'!F33</f>
        <v>0</v>
      </c>
      <c r="BA66" s="91">
        <f>'SO.12 - Mutějovice žst. -...'!F34</f>
        <v>0</v>
      </c>
      <c r="BB66" s="91">
        <f>'SO.12 - Mutějovice žst. -...'!F35</f>
        <v>0</v>
      </c>
      <c r="BC66" s="91">
        <f>'SO.12 - Mutějovice žst. -...'!F36</f>
        <v>0</v>
      </c>
      <c r="BD66" s="93">
        <f>'SO.12 - Mutějovice žst. -...'!F37</f>
        <v>0</v>
      </c>
      <c r="BT66" s="94" t="s">
        <v>81</v>
      </c>
      <c r="BV66" s="94" t="s">
        <v>75</v>
      </c>
      <c r="BW66" s="94" t="s">
        <v>116</v>
      </c>
      <c r="BX66" s="94" t="s">
        <v>5</v>
      </c>
      <c r="CL66" s="94" t="s">
        <v>19</v>
      </c>
      <c r="CM66" s="94" t="s">
        <v>83</v>
      </c>
    </row>
    <row r="67" spans="1:91" s="7" customFormat="1" ht="16.5" customHeight="1">
      <c r="A67" s="84" t="s">
        <v>77</v>
      </c>
      <c r="B67" s="85"/>
      <c r="C67" s="86"/>
      <c r="D67" s="327" t="s">
        <v>117</v>
      </c>
      <c r="E67" s="327"/>
      <c r="F67" s="327"/>
      <c r="G67" s="327"/>
      <c r="H67" s="327"/>
      <c r="I67" s="87"/>
      <c r="J67" s="327" t="s">
        <v>118</v>
      </c>
      <c r="K67" s="327"/>
      <c r="L67" s="327"/>
      <c r="M67" s="327"/>
      <c r="N67" s="327"/>
      <c r="O67" s="327"/>
      <c r="P67" s="327"/>
      <c r="Q67" s="327"/>
      <c r="R67" s="327"/>
      <c r="S67" s="327"/>
      <c r="T67" s="327"/>
      <c r="U67" s="327"/>
      <c r="V67" s="327"/>
      <c r="W67" s="327"/>
      <c r="X67" s="327"/>
      <c r="Y67" s="327"/>
      <c r="Z67" s="327"/>
      <c r="AA67" s="327"/>
      <c r="AB67" s="327"/>
      <c r="AC67" s="327"/>
      <c r="AD67" s="327"/>
      <c r="AE67" s="327"/>
      <c r="AF67" s="327"/>
      <c r="AG67" s="325">
        <f>'SO.13 - Benešov u Prahy -...'!J30</f>
        <v>0</v>
      </c>
      <c r="AH67" s="326"/>
      <c r="AI67" s="326"/>
      <c r="AJ67" s="326"/>
      <c r="AK67" s="326"/>
      <c r="AL67" s="326"/>
      <c r="AM67" s="326"/>
      <c r="AN67" s="325">
        <f t="shared" si="0"/>
        <v>0</v>
      </c>
      <c r="AO67" s="326"/>
      <c r="AP67" s="326"/>
      <c r="AQ67" s="88" t="s">
        <v>80</v>
      </c>
      <c r="AR67" s="89"/>
      <c r="AS67" s="95">
        <v>0</v>
      </c>
      <c r="AT67" s="96">
        <f t="shared" si="1"/>
        <v>0</v>
      </c>
      <c r="AU67" s="97">
        <f>'SO.13 - Benešov u Prahy -...'!P90</f>
        <v>0</v>
      </c>
      <c r="AV67" s="96">
        <f>'SO.13 - Benešov u Prahy -...'!J33</f>
        <v>0</v>
      </c>
      <c r="AW67" s="96">
        <f>'SO.13 - Benešov u Prahy -...'!J34</f>
        <v>0</v>
      </c>
      <c r="AX67" s="96">
        <f>'SO.13 - Benešov u Prahy -...'!J35</f>
        <v>0</v>
      </c>
      <c r="AY67" s="96">
        <f>'SO.13 - Benešov u Prahy -...'!J36</f>
        <v>0</v>
      </c>
      <c r="AZ67" s="96">
        <f>'SO.13 - Benešov u Prahy -...'!F33</f>
        <v>0</v>
      </c>
      <c r="BA67" s="96">
        <f>'SO.13 - Benešov u Prahy -...'!F34</f>
        <v>0</v>
      </c>
      <c r="BB67" s="96">
        <f>'SO.13 - Benešov u Prahy -...'!F35</f>
        <v>0</v>
      </c>
      <c r="BC67" s="96">
        <f>'SO.13 - Benešov u Prahy -...'!F36</f>
        <v>0</v>
      </c>
      <c r="BD67" s="98">
        <f>'SO.13 - Benešov u Prahy -...'!F37</f>
        <v>0</v>
      </c>
      <c r="BT67" s="94" t="s">
        <v>81</v>
      </c>
      <c r="BV67" s="94" t="s">
        <v>75</v>
      </c>
      <c r="BW67" s="94" t="s">
        <v>119</v>
      </c>
      <c r="BX67" s="94" t="s">
        <v>5</v>
      </c>
      <c r="CL67" s="94" t="s">
        <v>19</v>
      </c>
      <c r="CM67" s="94" t="s">
        <v>83</v>
      </c>
    </row>
    <row r="68" spans="1:91" s="2" customFormat="1" ht="30" customHeight="1">
      <c r="A68" s="32"/>
      <c r="B68" s="33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7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  <c r="BD68" s="32"/>
      <c r="BE68" s="32"/>
    </row>
    <row r="69" spans="1:91" s="2" customFormat="1" ht="6.95" customHeight="1">
      <c r="A69" s="32"/>
      <c r="B69" s="45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  <c r="AO69" s="46"/>
      <c r="AP69" s="46"/>
      <c r="AQ69" s="46"/>
      <c r="AR69" s="37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</row>
  </sheetData>
  <sheetProtection algorithmName="SHA-512" hashValue="suQcDqd+ehphvzgKOhX3gh+TMksA5ekNk6eGu3V2UDJmfnTv+G7rs10dWrHU3ttmqojrTu6mgKKbU9GY+GU8Cg==" saltValue="Y7JNlgLz9xMo7aho3COH93f0bMTPr4eUwnJitFfRQN4YXHBmTZuuNJpsqOCRPk/rYosUSJbKzODPr6o+NJ6lJw==" spinCount="100000" sheet="1" objects="1" scenarios="1" formatColumns="0" formatRows="0"/>
  <mergeCells count="90">
    <mergeCell ref="J66:AF66"/>
    <mergeCell ref="J67:AF67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AG54:AM54"/>
    <mergeCell ref="AG65:AM65"/>
    <mergeCell ref="AG66:AM66"/>
    <mergeCell ref="AG67:AM67"/>
    <mergeCell ref="C52:G52"/>
    <mergeCell ref="I52:AF52"/>
    <mergeCell ref="J55:AF55"/>
    <mergeCell ref="J56:AF56"/>
    <mergeCell ref="J57:AF57"/>
    <mergeCell ref="J58:AF58"/>
    <mergeCell ref="J59:AF59"/>
    <mergeCell ref="J60:AF60"/>
    <mergeCell ref="J61:AF61"/>
    <mergeCell ref="J62:AF62"/>
    <mergeCell ref="J63:AF63"/>
    <mergeCell ref="J64:AF64"/>
    <mergeCell ref="J65:AF65"/>
    <mergeCell ref="AN67:AP67"/>
    <mergeCell ref="D62:H62"/>
    <mergeCell ref="D55:H55"/>
    <mergeCell ref="D56:H56"/>
    <mergeCell ref="D57:H57"/>
    <mergeCell ref="D58:H58"/>
    <mergeCell ref="D59:H59"/>
    <mergeCell ref="D60:H60"/>
    <mergeCell ref="D61:H61"/>
    <mergeCell ref="D63:H63"/>
    <mergeCell ref="D64:H64"/>
    <mergeCell ref="D65:H65"/>
    <mergeCell ref="D66:H66"/>
    <mergeCell ref="D67:H67"/>
    <mergeCell ref="AG64:AM64"/>
    <mergeCell ref="AG63:AM63"/>
    <mergeCell ref="AN62:AP62"/>
    <mergeCell ref="AN63:AP63"/>
    <mergeCell ref="AN64:AP64"/>
    <mergeCell ref="AN65:AP65"/>
    <mergeCell ref="AN66:AP66"/>
    <mergeCell ref="L33:P33"/>
    <mergeCell ref="AN61:AP61"/>
    <mergeCell ref="AN58:AP58"/>
    <mergeCell ref="AN59:AP59"/>
    <mergeCell ref="AN60:AP60"/>
    <mergeCell ref="AN54:AP54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SO.01 - Újezd 56 - str.d....'!C2" display="/"/>
    <hyperlink ref="A56" location="'SO.02 - Sedlčany - kolejo...'!C2" display="/"/>
    <hyperlink ref="A57" location="'SO.03 - Praha Žižkov - do...'!C2" display="/"/>
    <hyperlink ref="A58" location="'SO.04 - Chrášťany - výhyb...'!C2" display="/"/>
    <hyperlink ref="A59" location="'SO.05 - Chrášťany - výhyb...'!C2" display="/"/>
    <hyperlink ref="A60" location="'SO.06 - Milostín - sklad ...'!C2" display="/"/>
    <hyperlink ref="A61" location="'SO.07 - Milostín - útulek...'!C2" display="/"/>
    <hyperlink ref="A62" location="'SO.08 - Oskořínek - závor...'!C2" display="/"/>
    <hyperlink ref="A63" location="'SO.09 - Kladno Dubí - útu...'!C2" display="/"/>
    <hyperlink ref="A64" location="'SO.10 - Praha Vyšehrad - ...'!C2" display="/"/>
    <hyperlink ref="A65" location="'SO.11 - Svojetín - výh. s...'!C2" display="/"/>
    <hyperlink ref="A66" location="'SO.12 - Mutějovice žst. -...'!C2" display="/"/>
    <hyperlink ref="A67" location="'SO.13 - Benešov u Prahy -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5" t="s">
        <v>107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83</v>
      </c>
    </row>
    <row r="4" spans="1:46" s="1" customFormat="1" ht="24.95" customHeight="1">
      <c r="B4" s="18"/>
      <c r="D4" s="103" t="s">
        <v>120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34" t="str">
        <f>'Rekapitulace stavby'!K6</f>
        <v>Odstraňování postradatelných objektů SŽDC - demolice (obvod OŘ PHA)</v>
      </c>
      <c r="F7" s="335"/>
      <c r="G7" s="335"/>
      <c r="H7" s="335"/>
      <c r="I7" s="99"/>
      <c r="L7" s="18"/>
    </row>
    <row r="8" spans="1:46" s="2" customFormat="1" ht="12" customHeight="1">
      <c r="A8" s="32"/>
      <c r="B8" s="37"/>
      <c r="C8" s="32"/>
      <c r="D8" s="105" t="s">
        <v>121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6" t="s">
        <v>691</v>
      </c>
      <c r="F9" s="337"/>
      <c r="G9" s="337"/>
      <c r="H9" s="337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18</v>
      </c>
      <c r="E11" s="32"/>
      <c r="F11" s="108" t="s">
        <v>19</v>
      </c>
      <c r="G11" s="32"/>
      <c r="H11" s="32"/>
      <c r="I11" s="109" t="s">
        <v>20</v>
      </c>
      <c r="J11" s="108" t="s">
        <v>19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21</v>
      </c>
      <c r="E12" s="32"/>
      <c r="F12" s="108" t="s">
        <v>692</v>
      </c>
      <c r="G12" s="32"/>
      <c r="H12" s="32"/>
      <c r="I12" s="109" t="s">
        <v>23</v>
      </c>
      <c r="J12" s="110" t="str">
        <f>'Rekapitulace stavby'!AN8</f>
        <v>28. 11. 2019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25</v>
      </c>
      <c r="E14" s="32"/>
      <c r="F14" s="32"/>
      <c r="G14" s="32"/>
      <c r="H14" s="32"/>
      <c r="I14" s="109" t="s">
        <v>26</v>
      </c>
      <c r="J14" s="108" t="s">
        <v>27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28</v>
      </c>
      <c r="F15" s="32"/>
      <c r="G15" s="32"/>
      <c r="H15" s="32"/>
      <c r="I15" s="109" t="s">
        <v>29</v>
      </c>
      <c r="J15" s="108" t="s">
        <v>30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31</v>
      </c>
      <c r="E17" s="32"/>
      <c r="F17" s="32"/>
      <c r="G17" s="32"/>
      <c r="H17" s="32"/>
      <c r="I17" s="109" t="s">
        <v>26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8" t="str">
        <f>'Rekapitulace stavby'!E14</f>
        <v>Vyplň údaj</v>
      </c>
      <c r="F18" s="339"/>
      <c r="G18" s="339"/>
      <c r="H18" s="339"/>
      <c r="I18" s="109" t="s">
        <v>29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33</v>
      </c>
      <c r="E20" s="32"/>
      <c r="F20" s="32"/>
      <c r="G20" s="32"/>
      <c r="H20" s="32"/>
      <c r="I20" s="109" t="s">
        <v>26</v>
      </c>
      <c r="J20" s="108" t="str">
        <f>IF('Rekapitulace stavby'!AN16="","",'Rekapitulace stavby'!AN16)</f>
        <v/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tr">
        <f>IF('Rekapitulace stavby'!E17="","",'Rekapitulace stavby'!E17)</f>
        <v xml:space="preserve"> </v>
      </c>
      <c r="F21" s="32"/>
      <c r="G21" s="32"/>
      <c r="H21" s="32"/>
      <c r="I21" s="109" t="s">
        <v>29</v>
      </c>
      <c r="J21" s="108" t="str">
        <f>IF('Rekapitulace stavby'!AN17="","",'Rekapitulace stavby'!AN17)</f>
        <v/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35</v>
      </c>
      <c r="E23" s="32"/>
      <c r="F23" s="32"/>
      <c r="G23" s="32"/>
      <c r="H23" s="32"/>
      <c r="I23" s="109" t="s">
        <v>26</v>
      </c>
      <c r="J23" s="108" t="s">
        <v>19</v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">
        <v>36</v>
      </c>
      <c r="F24" s="32"/>
      <c r="G24" s="32"/>
      <c r="H24" s="32"/>
      <c r="I24" s="109" t="s">
        <v>29</v>
      </c>
      <c r="J24" s="108" t="s">
        <v>19</v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37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1"/>
      <c r="B27" s="112"/>
      <c r="C27" s="111"/>
      <c r="D27" s="111"/>
      <c r="E27" s="340" t="s">
        <v>19</v>
      </c>
      <c r="F27" s="340"/>
      <c r="G27" s="340"/>
      <c r="H27" s="340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39</v>
      </c>
      <c r="E30" s="32"/>
      <c r="F30" s="32"/>
      <c r="G30" s="32"/>
      <c r="H30" s="32"/>
      <c r="I30" s="106"/>
      <c r="J30" s="118">
        <f>ROUND(J90,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41</v>
      </c>
      <c r="G32" s="32"/>
      <c r="H32" s="32"/>
      <c r="I32" s="120" t="s">
        <v>40</v>
      </c>
      <c r="J32" s="119" t="s">
        <v>42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43</v>
      </c>
      <c r="E33" s="105" t="s">
        <v>44</v>
      </c>
      <c r="F33" s="122">
        <f>ROUND((SUM(BE90:BE121)),  2)</f>
        <v>0</v>
      </c>
      <c r="G33" s="32"/>
      <c r="H33" s="32"/>
      <c r="I33" s="123">
        <v>0.21</v>
      </c>
      <c r="J33" s="122">
        <f>ROUND(((SUM(BE90:BE121))*I33),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45</v>
      </c>
      <c r="F34" s="122">
        <f>ROUND((SUM(BF90:BF121)),  2)</f>
        <v>0</v>
      </c>
      <c r="G34" s="32"/>
      <c r="H34" s="32"/>
      <c r="I34" s="123">
        <v>0.15</v>
      </c>
      <c r="J34" s="122">
        <f>ROUND(((SUM(BF90:BF121))*I34),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46</v>
      </c>
      <c r="F35" s="122">
        <f>ROUND((SUM(BG90:BG121)),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47</v>
      </c>
      <c r="F36" s="122">
        <f>ROUND((SUM(BH90:BH121)),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48</v>
      </c>
      <c r="F37" s="122">
        <f>ROUND((SUM(BI90:BI121)),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124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1" t="str">
        <f>E7</f>
        <v>Odstraňování postradatelných objektů SŽDC - demolice (obvod OŘ PHA)</v>
      </c>
      <c r="F48" s="342"/>
      <c r="G48" s="342"/>
      <c r="H48" s="342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121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14" t="str">
        <f>E9</f>
        <v>SO.09 - Kladno Dubí - útulek pro výhybkáře (6000297773)</v>
      </c>
      <c r="F50" s="343"/>
      <c r="G50" s="343"/>
      <c r="H50" s="343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>Kladno Dubí</v>
      </c>
      <c r="G52" s="34"/>
      <c r="H52" s="34"/>
      <c r="I52" s="109" t="s">
        <v>23</v>
      </c>
      <c r="J52" s="57" t="str">
        <f>IF(J12="","",J12)</f>
        <v>28. 11. 2019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>Správa železniční dopravní cesty, s.o.</v>
      </c>
      <c r="G54" s="34"/>
      <c r="H54" s="34"/>
      <c r="I54" s="109" t="s">
        <v>33</v>
      </c>
      <c r="J54" s="30" t="str">
        <f>E21</f>
        <v xml:space="preserve"> 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31</v>
      </c>
      <c r="D55" s="34"/>
      <c r="E55" s="34"/>
      <c r="F55" s="25" t="str">
        <f>IF(E18="","",E18)</f>
        <v>Vyplň údaj</v>
      </c>
      <c r="G55" s="34"/>
      <c r="H55" s="34"/>
      <c r="I55" s="109" t="s">
        <v>35</v>
      </c>
      <c r="J55" s="30" t="str">
        <f>E24</f>
        <v>L. Malý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125</v>
      </c>
      <c r="D57" s="139"/>
      <c r="E57" s="139"/>
      <c r="F57" s="139"/>
      <c r="G57" s="139"/>
      <c r="H57" s="139"/>
      <c r="I57" s="140"/>
      <c r="J57" s="141" t="s">
        <v>126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71</v>
      </c>
      <c r="D59" s="34"/>
      <c r="E59" s="34"/>
      <c r="F59" s="34"/>
      <c r="G59" s="34"/>
      <c r="H59" s="34"/>
      <c r="I59" s="106"/>
      <c r="J59" s="75">
        <f>J90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127</v>
      </c>
    </row>
    <row r="60" spans="1:47" s="9" customFormat="1" ht="24.95" customHeight="1">
      <c r="B60" s="143"/>
      <c r="C60" s="144"/>
      <c r="D60" s="145" t="s">
        <v>128</v>
      </c>
      <c r="E60" s="146"/>
      <c r="F60" s="146"/>
      <c r="G60" s="146"/>
      <c r="H60" s="146"/>
      <c r="I60" s="147"/>
      <c r="J60" s="148">
        <f>J91</f>
        <v>0</v>
      </c>
      <c r="K60" s="144"/>
      <c r="L60" s="149"/>
    </row>
    <row r="61" spans="1:47" s="10" customFormat="1" ht="19.899999999999999" customHeight="1">
      <c r="B61" s="150"/>
      <c r="C61" s="151"/>
      <c r="D61" s="152" t="s">
        <v>129</v>
      </c>
      <c r="E61" s="153"/>
      <c r="F61" s="153"/>
      <c r="G61" s="153"/>
      <c r="H61" s="153"/>
      <c r="I61" s="154"/>
      <c r="J61" s="155">
        <f>J92</f>
        <v>0</v>
      </c>
      <c r="K61" s="151"/>
      <c r="L61" s="156"/>
    </row>
    <row r="62" spans="1:47" s="10" customFormat="1" ht="19.899999999999999" customHeight="1">
      <c r="B62" s="150"/>
      <c r="C62" s="151"/>
      <c r="D62" s="152" t="s">
        <v>131</v>
      </c>
      <c r="E62" s="153"/>
      <c r="F62" s="153"/>
      <c r="G62" s="153"/>
      <c r="H62" s="153"/>
      <c r="I62" s="154"/>
      <c r="J62" s="155">
        <f>J99</f>
        <v>0</v>
      </c>
      <c r="K62" s="151"/>
      <c r="L62" s="156"/>
    </row>
    <row r="63" spans="1:47" s="10" customFormat="1" ht="19.899999999999999" customHeight="1">
      <c r="B63" s="150"/>
      <c r="C63" s="151"/>
      <c r="D63" s="152" t="s">
        <v>132</v>
      </c>
      <c r="E63" s="153"/>
      <c r="F63" s="153"/>
      <c r="G63" s="153"/>
      <c r="H63" s="153"/>
      <c r="I63" s="154"/>
      <c r="J63" s="155">
        <f>J101</f>
        <v>0</v>
      </c>
      <c r="K63" s="151"/>
      <c r="L63" s="156"/>
    </row>
    <row r="64" spans="1:47" s="9" customFormat="1" ht="24.95" customHeight="1">
      <c r="B64" s="143"/>
      <c r="C64" s="144"/>
      <c r="D64" s="145" t="s">
        <v>133</v>
      </c>
      <c r="E64" s="146"/>
      <c r="F64" s="146"/>
      <c r="G64" s="146"/>
      <c r="H64" s="146"/>
      <c r="I64" s="147"/>
      <c r="J64" s="148">
        <f>J110</f>
        <v>0</v>
      </c>
      <c r="K64" s="144"/>
      <c r="L64" s="149"/>
    </row>
    <row r="65" spans="1:31" s="10" customFormat="1" ht="19.899999999999999" customHeight="1">
      <c r="B65" s="150"/>
      <c r="C65" s="151"/>
      <c r="D65" s="152" t="s">
        <v>338</v>
      </c>
      <c r="E65" s="153"/>
      <c r="F65" s="153"/>
      <c r="G65" s="153"/>
      <c r="H65" s="153"/>
      <c r="I65" s="154"/>
      <c r="J65" s="155">
        <f>J111</f>
        <v>0</v>
      </c>
      <c r="K65" s="151"/>
      <c r="L65" s="156"/>
    </row>
    <row r="66" spans="1:31" s="10" customFormat="1" ht="19.899999999999999" customHeight="1">
      <c r="B66" s="150"/>
      <c r="C66" s="151"/>
      <c r="D66" s="152" t="s">
        <v>135</v>
      </c>
      <c r="E66" s="153"/>
      <c r="F66" s="153"/>
      <c r="G66" s="153"/>
      <c r="H66" s="153"/>
      <c r="I66" s="154"/>
      <c r="J66" s="155">
        <f>J113</f>
        <v>0</v>
      </c>
      <c r="K66" s="151"/>
      <c r="L66" s="156"/>
    </row>
    <row r="67" spans="1:31" s="9" customFormat="1" ht="24.95" customHeight="1">
      <c r="B67" s="143"/>
      <c r="C67" s="144"/>
      <c r="D67" s="145" t="s">
        <v>138</v>
      </c>
      <c r="E67" s="146"/>
      <c r="F67" s="146"/>
      <c r="G67" s="146"/>
      <c r="H67" s="146"/>
      <c r="I67" s="147"/>
      <c r="J67" s="148">
        <f>J115</f>
        <v>0</v>
      </c>
      <c r="K67" s="144"/>
      <c r="L67" s="149"/>
    </row>
    <row r="68" spans="1:31" s="10" customFormat="1" ht="19.899999999999999" customHeight="1">
      <c r="B68" s="150"/>
      <c r="C68" s="151"/>
      <c r="D68" s="152" t="s">
        <v>139</v>
      </c>
      <c r="E68" s="153"/>
      <c r="F68" s="153"/>
      <c r="G68" s="153"/>
      <c r="H68" s="153"/>
      <c r="I68" s="154"/>
      <c r="J68" s="155">
        <f>J116</f>
        <v>0</v>
      </c>
      <c r="K68" s="151"/>
      <c r="L68" s="156"/>
    </row>
    <row r="69" spans="1:31" s="10" customFormat="1" ht="19.899999999999999" customHeight="1">
      <c r="B69" s="150"/>
      <c r="C69" s="151"/>
      <c r="D69" s="152" t="s">
        <v>343</v>
      </c>
      <c r="E69" s="153"/>
      <c r="F69" s="153"/>
      <c r="G69" s="153"/>
      <c r="H69" s="153"/>
      <c r="I69" s="154"/>
      <c r="J69" s="155">
        <f>J118</f>
        <v>0</v>
      </c>
      <c r="K69" s="151"/>
      <c r="L69" s="156"/>
    </row>
    <row r="70" spans="1:31" s="10" customFormat="1" ht="19.899999999999999" customHeight="1">
      <c r="B70" s="150"/>
      <c r="C70" s="151"/>
      <c r="D70" s="152" t="s">
        <v>344</v>
      </c>
      <c r="E70" s="153"/>
      <c r="F70" s="153"/>
      <c r="G70" s="153"/>
      <c r="H70" s="153"/>
      <c r="I70" s="154"/>
      <c r="J70" s="155">
        <f>J120</f>
        <v>0</v>
      </c>
      <c r="K70" s="151"/>
      <c r="L70" s="156"/>
    </row>
    <row r="71" spans="1:31" s="2" customFormat="1" ht="21.75" customHeight="1">
      <c r="A71" s="32"/>
      <c r="B71" s="33"/>
      <c r="C71" s="34"/>
      <c r="D71" s="34"/>
      <c r="E71" s="34"/>
      <c r="F71" s="34"/>
      <c r="G71" s="34"/>
      <c r="H71" s="34"/>
      <c r="I71" s="106"/>
      <c r="J71" s="34"/>
      <c r="K71" s="34"/>
      <c r="L71" s="10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6.95" customHeight="1">
      <c r="A72" s="32"/>
      <c r="B72" s="45"/>
      <c r="C72" s="46"/>
      <c r="D72" s="46"/>
      <c r="E72" s="46"/>
      <c r="F72" s="46"/>
      <c r="G72" s="46"/>
      <c r="H72" s="46"/>
      <c r="I72" s="134"/>
      <c r="J72" s="46"/>
      <c r="K72" s="46"/>
      <c r="L72" s="10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6" spans="1:31" s="2" customFormat="1" ht="6.95" customHeight="1">
      <c r="A76" s="32"/>
      <c r="B76" s="47"/>
      <c r="C76" s="48"/>
      <c r="D76" s="48"/>
      <c r="E76" s="48"/>
      <c r="F76" s="48"/>
      <c r="G76" s="48"/>
      <c r="H76" s="48"/>
      <c r="I76" s="137"/>
      <c r="J76" s="48"/>
      <c r="K76" s="48"/>
      <c r="L76" s="10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24.95" customHeight="1">
      <c r="A77" s="32"/>
      <c r="B77" s="33"/>
      <c r="C77" s="21" t="s">
        <v>141</v>
      </c>
      <c r="D77" s="34"/>
      <c r="E77" s="34"/>
      <c r="F77" s="34"/>
      <c r="G77" s="34"/>
      <c r="H77" s="34"/>
      <c r="I77" s="106"/>
      <c r="J77" s="34"/>
      <c r="K77" s="34"/>
      <c r="L77" s="10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6.95" customHeight="1">
      <c r="A78" s="32"/>
      <c r="B78" s="33"/>
      <c r="C78" s="34"/>
      <c r="D78" s="34"/>
      <c r="E78" s="34"/>
      <c r="F78" s="34"/>
      <c r="G78" s="34"/>
      <c r="H78" s="34"/>
      <c r="I78" s="106"/>
      <c r="J78" s="34"/>
      <c r="K78" s="34"/>
      <c r="L78" s="10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2" customHeight="1">
      <c r="A79" s="32"/>
      <c r="B79" s="33"/>
      <c r="C79" s="27" t="s">
        <v>16</v>
      </c>
      <c r="D79" s="34"/>
      <c r="E79" s="34"/>
      <c r="F79" s="34"/>
      <c r="G79" s="34"/>
      <c r="H79" s="34"/>
      <c r="I79" s="106"/>
      <c r="J79" s="34"/>
      <c r="K79" s="34"/>
      <c r="L79" s="10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6.5" customHeight="1">
      <c r="A80" s="32"/>
      <c r="B80" s="33"/>
      <c r="C80" s="34"/>
      <c r="D80" s="34"/>
      <c r="E80" s="341" t="str">
        <f>E7</f>
        <v>Odstraňování postradatelných objektů SŽDC - demolice (obvod OŘ PHA)</v>
      </c>
      <c r="F80" s="342"/>
      <c r="G80" s="342"/>
      <c r="H80" s="342"/>
      <c r="I80" s="106"/>
      <c r="J80" s="34"/>
      <c r="K80" s="34"/>
      <c r="L80" s="10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>
      <c r="A81" s="32"/>
      <c r="B81" s="33"/>
      <c r="C81" s="27" t="s">
        <v>121</v>
      </c>
      <c r="D81" s="34"/>
      <c r="E81" s="34"/>
      <c r="F81" s="34"/>
      <c r="G81" s="34"/>
      <c r="H81" s="34"/>
      <c r="I81" s="106"/>
      <c r="J81" s="34"/>
      <c r="K81" s="34"/>
      <c r="L81" s="10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6.5" customHeight="1">
      <c r="A82" s="32"/>
      <c r="B82" s="33"/>
      <c r="C82" s="34"/>
      <c r="D82" s="34"/>
      <c r="E82" s="314" t="str">
        <f>E9</f>
        <v>SO.09 - Kladno Dubí - útulek pro výhybkáře (6000297773)</v>
      </c>
      <c r="F82" s="343"/>
      <c r="G82" s="343"/>
      <c r="H82" s="343"/>
      <c r="I82" s="106"/>
      <c r="J82" s="34"/>
      <c r="K82" s="34"/>
      <c r="L82" s="10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06"/>
      <c r="J83" s="34"/>
      <c r="K83" s="34"/>
      <c r="L83" s="10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2" customHeight="1">
      <c r="A84" s="32"/>
      <c r="B84" s="33"/>
      <c r="C84" s="27" t="s">
        <v>21</v>
      </c>
      <c r="D84" s="34"/>
      <c r="E84" s="34"/>
      <c r="F84" s="25" t="str">
        <f>F12</f>
        <v>Kladno Dubí</v>
      </c>
      <c r="G84" s="34"/>
      <c r="H84" s="34"/>
      <c r="I84" s="109" t="s">
        <v>23</v>
      </c>
      <c r="J84" s="57" t="str">
        <f>IF(J12="","",J12)</f>
        <v>28. 11. 2019</v>
      </c>
      <c r="K84" s="34"/>
      <c r="L84" s="10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6.95" customHeight="1">
      <c r="A85" s="32"/>
      <c r="B85" s="33"/>
      <c r="C85" s="34"/>
      <c r="D85" s="34"/>
      <c r="E85" s="34"/>
      <c r="F85" s="34"/>
      <c r="G85" s="34"/>
      <c r="H85" s="34"/>
      <c r="I85" s="106"/>
      <c r="J85" s="34"/>
      <c r="K85" s="34"/>
      <c r="L85" s="10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15.2" customHeight="1">
      <c r="A86" s="32"/>
      <c r="B86" s="33"/>
      <c r="C86" s="27" t="s">
        <v>25</v>
      </c>
      <c r="D86" s="34"/>
      <c r="E86" s="34"/>
      <c r="F86" s="25" t="str">
        <f>E15</f>
        <v>Správa železniční dopravní cesty, s.o.</v>
      </c>
      <c r="G86" s="34"/>
      <c r="H86" s="34"/>
      <c r="I86" s="109" t="s">
        <v>33</v>
      </c>
      <c r="J86" s="30" t="str">
        <f>E21</f>
        <v xml:space="preserve"> </v>
      </c>
      <c r="K86" s="34"/>
      <c r="L86" s="10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15.2" customHeight="1">
      <c r="A87" s="32"/>
      <c r="B87" s="33"/>
      <c r="C87" s="27" t="s">
        <v>31</v>
      </c>
      <c r="D87" s="34"/>
      <c r="E87" s="34"/>
      <c r="F87" s="25" t="str">
        <f>IF(E18="","",E18)</f>
        <v>Vyplň údaj</v>
      </c>
      <c r="G87" s="34"/>
      <c r="H87" s="34"/>
      <c r="I87" s="109" t="s">
        <v>35</v>
      </c>
      <c r="J87" s="30" t="str">
        <f>E24</f>
        <v>L. Malý</v>
      </c>
      <c r="K87" s="34"/>
      <c r="L87" s="10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2" customFormat="1" ht="10.35" customHeight="1">
      <c r="A88" s="32"/>
      <c r="B88" s="33"/>
      <c r="C88" s="34"/>
      <c r="D88" s="34"/>
      <c r="E88" s="34"/>
      <c r="F88" s="34"/>
      <c r="G88" s="34"/>
      <c r="H88" s="34"/>
      <c r="I88" s="106"/>
      <c r="J88" s="34"/>
      <c r="K88" s="34"/>
      <c r="L88" s="10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5" s="11" customFormat="1" ht="29.25" customHeight="1">
      <c r="A89" s="157"/>
      <c r="B89" s="158"/>
      <c r="C89" s="159" t="s">
        <v>142</v>
      </c>
      <c r="D89" s="160" t="s">
        <v>58</v>
      </c>
      <c r="E89" s="160" t="s">
        <v>54</v>
      </c>
      <c r="F89" s="160" t="s">
        <v>55</v>
      </c>
      <c r="G89" s="160" t="s">
        <v>143</v>
      </c>
      <c r="H89" s="160" t="s">
        <v>144</v>
      </c>
      <c r="I89" s="161" t="s">
        <v>145</v>
      </c>
      <c r="J89" s="162" t="s">
        <v>126</v>
      </c>
      <c r="K89" s="163" t="s">
        <v>146</v>
      </c>
      <c r="L89" s="164"/>
      <c r="M89" s="66" t="s">
        <v>19</v>
      </c>
      <c r="N89" s="67" t="s">
        <v>43</v>
      </c>
      <c r="O89" s="67" t="s">
        <v>147</v>
      </c>
      <c r="P89" s="67" t="s">
        <v>148</v>
      </c>
      <c r="Q89" s="67" t="s">
        <v>149</v>
      </c>
      <c r="R89" s="67" t="s">
        <v>150</v>
      </c>
      <c r="S89" s="67" t="s">
        <v>151</v>
      </c>
      <c r="T89" s="68" t="s">
        <v>152</v>
      </c>
      <c r="U89" s="157"/>
      <c r="V89" s="157"/>
      <c r="W89" s="157"/>
      <c r="X89" s="157"/>
      <c r="Y89" s="157"/>
      <c r="Z89" s="157"/>
      <c r="AA89" s="157"/>
      <c r="AB89" s="157"/>
      <c r="AC89" s="157"/>
      <c r="AD89" s="157"/>
      <c r="AE89" s="157"/>
    </row>
    <row r="90" spans="1:65" s="2" customFormat="1" ht="22.9" customHeight="1">
      <c r="A90" s="32"/>
      <c r="B90" s="33"/>
      <c r="C90" s="73" t="s">
        <v>153</v>
      </c>
      <c r="D90" s="34"/>
      <c r="E90" s="34"/>
      <c r="F90" s="34"/>
      <c r="G90" s="34"/>
      <c r="H90" s="34"/>
      <c r="I90" s="106"/>
      <c r="J90" s="165">
        <f>BK90</f>
        <v>0</v>
      </c>
      <c r="K90" s="34"/>
      <c r="L90" s="37"/>
      <c r="M90" s="69"/>
      <c r="N90" s="166"/>
      <c r="O90" s="70"/>
      <c r="P90" s="167">
        <f>P91+P110+P115</f>
        <v>0</v>
      </c>
      <c r="Q90" s="70"/>
      <c r="R90" s="167">
        <f>R91+R110+R115</f>
        <v>5.4750000000000007E-3</v>
      </c>
      <c r="S90" s="70"/>
      <c r="T90" s="168">
        <f>T91+T110+T115</f>
        <v>4.7637499999999999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5" t="s">
        <v>72</v>
      </c>
      <c r="AU90" s="15" t="s">
        <v>127</v>
      </c>
      <c r="BK90" s="169">
        <f>BK91+BK110+BK115</f>
        <v>0</v>
      </c>
    </row>
    <row r="91" spans="1:65" s="12" customFormat="1" ht="25.9" customHeight="1">
      <c r="B91" s="170"/>
      <c r="C91" s="171"/>
      <c r="D91" s="172" t="s">
        <v>72</v>
      </c>
      <c r="E91" s="173" t="s">
        <v>154</v>
      </c>
      <c r="F91" s="173" t="s">
        <v>155</v>
      </c>
      <c r="G91" s="171"/>
      <c r="H91" s="171"/>
      <c r="I91" s="174"/>
      <c r="J91" s="175">
        <f>BK91</f>
        <v>0</v>
      </c>
      <c r="K91" s="171"/>
      <c r="L91" s="176"/>
      <c r="M91" s="177"/>
      <c r="N91" s="178"/>
      <c r="O91" s="178"/>
      <c r="P91" s="179">
        <f>P92+P99+P101</f>
        <v>0</v>
      </c>
      <c r="Q91" s="178"/>
      <c r="R91" s="179">
        <f>R92+R99+R101</f>
        <v>5.4750000000000007E-3</v>
      </c>
      <c r="S91" s="178"/>
      <c r="T91" s="180">
        <f>T92+T99+T101</f>
        <v>4.46875</v>
      </c>
      <c r="AR91" s="181" t="s">
        <v>81</v>
      </c>
      <c r="AT91" s="182" t="s">
        <v>72</v>
      </c>
      <c r="AU91" s="182" t="s">
        <v>73</v>
      </c>
      <c r="AY91" s="181" t="s">
        <v>156</v>
      </c>
      <c r="BK91" s="183">
        <f>BK92+BK99+BK101</f>
        <v>0</v>
      </c>
    </row>
    <row r="92" spans="1:65" s="12" customFormat="1" ht="22.9" customHeight="1">
      <c r="B92" s="170"/>
      <c r="C92" s="171"/>
      <c r="D92" s="172" t="s">
        <v>72</v>
      </c>
      <c r="E92" s="184" t="s">
        <v>81</v>
      </c>
      <c r="F92" s="184" t="s">
        <v>157</v>
      </c>
      <c r="G92" s="171"/>
      <c r="H92" s="171"/>
      <c r="I92" s="174"/>
      <c r="J92" s="185">
        <f>BK92</f>
        <v>0</v>
      </c>
      <c r="K92" s="171"/>
      <c r="L92" s="176"/>
      <c r="M92" s="177"/>
      <c r="N92" s="178"/>
      <c r="O92" s="178"/>
      <c r="P92" s="179">
        <f>SUM(P93:P98)</f>
        <v>0</v>
      </c>
      <c r="Q92" s="178"/>
      <c r="R92" s="179">
        <f>SUM(R93:R98)</f>
        <v>5.4750000000000007E-3</v>
      </c>
      <c r="S92" s="178"/>
      <c r="T92" s="180">
        <f>SUM(T93:T98)</f>
        <v>1</v>
      </c>
      <c r="AR92" s="181" t="s">
        <v>81</v>
      </c>
      <c r="AT92" s="182" t="s">
        <v>72</v>
      </c>
      <c r="AU92" s="182" t="s">
        <v>81</v>
      </c>
      <c r="AY92" s="181" t="s">
        <v>156</v>
      </c>
      <c r="BK92" s="183">
        <f>SUM(BK93:BK98)</f>
        <v>0</v>
      </c>
    </row>
    <row r="93" spans="1:65" s="2" customFormat="1" ht="24" customHeight="1">
      <c r="A93" s="32"/>
      <c r="B93" s="33"/>
      <c r="C93" s="186" t="s">
        <v>81</v>
      </c>
      <c r="D93" s="186" t="s">
        <v>158</v>
      </c>
      <c r="E93" s="187" t="s">
        <v>159</v>
      </c>
      <c r="F93" s="188" t="s">
        <v>160</v>
      </c>
      <c r="G93" s="189" t="s">
        <v>161</v>
      </c>
      <c r="H93" s="190">
        <v>85</v>
      </c>
      <c r="I93" s="191"/>
      <c r="J93" s="192">
        <f t="shared" ref="J93:J98" si="0">ROUND(I93*H93,2)</f>
        <v>0</v>
      </c>
      <c r="K93" s="193"/>
      <c r="L93" s="37"/>
      <c r="M93" s="194" t="s">
        <v>19</v>
      </c>
      <c r="N93" s="195" t="s">
        <v>44</v>
      </c>
      <c r="O93" s="62"/>
      <c r="P93" s="196">
        <f t="shared" ref="P93:P98" si="1">O93*H93</f>
        <v>0</v>
      </c>
      <c r="Q93" s="196">
        <v>0</v>
      </c>
      <c r="R93" s="196">
        <f t="shared" ref="R93:R98" si="2">Q93*H93</f>
        <v>0</v>
      </c>
      <c r="S93" s="196">
        <v>0</v>
      </c>
      <c r="T93" s="197">
        <f t="shared" ref="T93:T98" si="3"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98" t="s">
        <v>162</v>
      </c>
      <c r="AT93" s="198" t="s">
        <v>158</v>
      </c>
      <c r="AU93" s="198" t="s">
        <v>83</v>
      </c>
      <c r="AY93" s="15" t="s">
        <v>156</v>
      </c>
      <c r="BE93" s="199">
        <f t="shared" ref="BE93:BE98" si="4">IF(N93="základní",J93,0)</f>
        <v>0</v>
      </c>
      <c r="BF93" s="199">
        <f t="shared" ref="BF93:BF98" si="5">IF(N93="snížená",J93,0)</f>
        <v>0</v>
      </c>
      <c r="BG93" s="199">
        <f t="shared" ref="BG93:BG98" si="6">IF(N93="zákl. přenesená",J93,0)</f>
        <v>0</v>
      </c>
      <c r="BH93" s="199">
        <f t="shared" ref="BH93:BH98" si="7">IF(N93="sníž. přenesená",J93,0)</f>
        <v>0</v>
      </c>
      <c r="BI93" s="199">
        <f t="shared" ref="BI93:BI98" si="8">IF(N93="nulová",J93,0)</f>
        <v>0</v>
      </c>
      <c r="BJ93" s="15" t="s">
        <v>81</v>
      </c>
      <c r="BK93" s="199">
        <f t="shared" ref="BK93:BK98" si="9">ROUND(I93*H93,2)</f>
        <v>0</v>
      </c>
      <c r="BL93" s="15" t="s">
        <v>162</v>
      </c>
      <c r="BM93" s="198" t="s">
        <v>693</v>
      </c>
    </row>
    <row r="94" spans="1:65" s="2" customFormat="1" ht="16.5" customHeight="1">
      <c r="A94" s="32"/>
      <c r="B94" s="33"/>
      <c r="C94" s="186" t="s">
        <v>83</v>
      </c>
      <c r="D94" s="186" t="s">
        <v>158</v>
      </c>
      <c r="E94" s="187" t="s">
        <v>346</v>
      </c>
      <c r="F94" s="188" t="s">
        <v>347</v>
      </c>
      <c r="G94" s="189" t="s">
        <v>161</v>
      </c>
      <c r="H94" s="190">
        <v>85</v>
      </c>
      <c r="I94" s="191"/>
      <c r="J94" s="192">
        <f t="shared" si="0"/>
        <v>0</v>
      </c>
      <c r="K94" s="193"/>
      <c r="L94" s="37"/>
      <c r="M94" s="194" t="s">
        <v>19</v>
      </c>
      <c r="N94" s="195" t="s">
        <v>44</v>
      </c>
      <c r="O94" s="62"/>
      <c r="P94" s="196">
        <f t="shared" si="1"/>
        <v>0</v>
      </c>
      <c r="Q94" s="196">
        <v>6.0000000000000002E-5</v>
      </c>
      <c r="R94" s="196">
        <f t="shared" si="2"/>
        <v>5.1000000000000004E-3</v>
      </c>
      <c r="S94" s="196">
        <v>0</v>
      </c>
      <c r="T94" s="197">
        <f t="shared" si="3"/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98" t="s">
        <v>162</v>
      </c>
      <c r="AT94" s="198" t="s">
        <v>158</v>
      </c>
      <c r="AU94" s="198" t="s">
        <v>83</v>
      </c>
      <c r="AY94" s="15" t="s">
        <v>156</v>
      </c>
      <c r="BE94" s="199">
        <f t="shared" si="4"/>
        <v>0</v>
      </c>
      <c r="BF94" s="199">
        <f t="shared" si="5"/>
        <v>0</v>
      </c>
      <c r="BG94" s="199">
        <f t="shared" si="6"/>
        <v>0</v>
      </c>
      <c r="BH94" s="199">
        <f t="shared" si="7"/>
        <v>0</v>
      </c>
      <c r="BI94" s="199">
        <f t="shared" si="8"/>
        <v>0</v>
      </c>
      <c r="BJ94" s="15" t="s">
        <v>81</v>
      </c>
      <c r="BK94" s="199">
        <f t="shared" si="9"/>
        <v>0</v>
      </c>
      <c r="BL94" s="15" t="s">
        <v>162</v>
      </c>
      <c r="BM94" s="198" t="s">
        <v>694</v>
      </c>
    </row>
    <row r="95" spans="1:65" s="2" customFormat="1" ht="24" customHeight="1">
      <c r="A95" s="32"/>
      <c r="B95" s="33"/>
      <c r="C95" s="186" t="s">
        <v>168</v>
      </c>
      <c r="D95" s="186" t="s">
        <v>158</v>
      </c>
      <c r="E95" s="187" t="s">
        <v>184</v>
      </c>
      <c r="F95" s="188" t="s">
        <v>185</v>
      </c>
      <c r="G95" s="189" t="s">
        <v>161</v>
      </c>
      <c r="H95" s="190">
        <v>25</v>
      </c>
      <c r="I95" s="191"/>
      <c r="J95" s="192">
        <f t="shared" si="0"/>
        <v>0</v>
      </c>
      <c r="K95" s="193"/>
      <c r="L95" s="37"/>
      <c r="M95" s="194" t="s">
        <v>19</v>
      </c>
      <c r="N95" s="195" t="s">
        <v>44</v>
      </c>
      <c r="O95" s="62"/>
      <c r="P95" s="196">
        <f t="shared" si="1"/>
        <v>0</v>
      </c>
      <c r="Q95" s="196">
        <v>0</v>
      </c>
      <c r="R95" s="196">
        <f t="shared" si="2"/>
        <v>0</v>
      </c>
      <c r="S95" s="196">
        <v>0</v>
      </c>
      <c r="T95" s="197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98" t="s">
        <v>162</v>
      </c>
      <c r="AT95" s="198" t="s">
        <v>158</v>
      </c>
      <c r="AU95" s="198" t="s">
        <v>83</v>
      </c>
      <c r="AY95" s="15" t="s">
        <v>156</v>
      </c>
      <c r="BE95" s="199">
        <f t="shared" si="4"/>
        <v>0</v>
      </c>
      <c r="BF95" s="199">
        <f t="shared" si="5"/>
        <v>0</v>
      </c>
      <c r="BG95" s="199">
        <f t="shared" si="6"/>
        <v>0</v>
      </c>
      <c r="BH95" s="199">
        <f t="shared" si="7"/>
        <v>0</v>
      </c>
      <c r="BI95" s="199">
        <f t="shared" si="8"/>
        <v>0</v>
      </c>
      <c r="BJ95" s="15" t="s">
        <v>81</v>
      </c>
      <c r="BK95" s="199">
        <f t="shared" si="9"/>
        <v>0</v>
      </c>
      <c r="BL95" s="15" t="s">
        <v>162</v>
      </c>
      <c r="BM95" s="198" t="s">
        <v>695</v>
      </c>
    </row>
    <row r="96" spans="1:65" s="2" customFormat="1" ht="24" customHeight="1">
      <c r="A96" s="32"/>
      <c r="B96" s="33"/>
      <c r="C96" s="186" t="s">
        <v>162</v>
      </c>
      <c r="D96" s="186" t="s">
        <v>158</v>
      </c>
      <c r="E96" s="187" t="s">
        <v>198</v>
      </c>
      <c r="F96" s="188" t="s">
        <v>199</v>
      </c>
      <c r="G96" s="189" t="s">
        <v>161</v>
      </c>
      <c r="H96" s="190">
        <v>25</v>
      </c>
      <c r="I96" s="191"/>
      <c r="J96" s="192">
        <f t="shared" si="0"/>
        <v>0</v>
      </c>
      <c r="K96" s="193"/>
      <c r="L96" s="37"/>
      <c r="M96" s="194" t="s">
        <v>19</v>
      </c>
      <c r="N96" s="195" t="s">
        <v>44</v>
      </c>
      <c r="O96" s="62"/>
      <c r="P96" s="196">
        <f t="shared" si="1"/>
        <v>0</v>
      </c>
      <c r="Q96" s="196">
        <v>0</v>
      </c>
      <c r="R96" s="196">
        <f t="shared" si="2"/>
        <v>0</v>
      </c>
      <c r="S96" s="196">
        <v>0</v>
      </c>
      <c r="T96" s="197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98" t="s">
        <v>162</v>
      </c>
      <c r="AT96" s="198" t="s">
        <v>158</v>
      </c>
      <c r="AU96" s="198" t="s">
        <v>83</v>
      </c>
      <c r="AY96" s="15" t="s">
        <v>156</v>
      </c>
      <c r="BE96" s="199">
        <f t="shared" si="4"/>
        <v>0</v>
      </c>
      <c r="BF96" s="199">
        <f t="shared" si="5"/>
        <v>0</v>
      </c>
      <c r="BG96" s="199">
        <f t="shared" si="6"/>
        <v>0</v>
      </c>
      <c r="BH96" s="199">
        <f t="shared" si="7"/>
        <v>0</v>
      </c>
      <c r="BI96" s="199">
        <f t="shared" si="8"/>
        <v>0</v>
      </c>
      <c r="BJ96" s="15" t="s">
        <v>81</v>
      </c>
      <c r="BK96" s="199">
        <f t="shared" si="9"/>
        <v>0</v>
      </c>
      <c r="BL96" s="15" t="s">
        <v>162</v>
      </c>
      <c r="BM96" s="198" t="s">
        <v>696</v>
      </c>
    </row>
    <row r="97" spans="1:65" s="2" customFormat="1" ht="16.5" customHeight="1">
      <c r="A97" s="32"/>
      <c r="B97" s="33"/>
      <c r="C97" s="200" t="s">
        <v>175</v>
      </c>
      <c r="D97" s="200" t="s">
        <v>192</v>
      </c>
      <c r="E97" s="201" t="s">
        <v>202</v>
      </c>
      <c r="F97" s="202" t="s">
        <v>203</v>
      </c>
      <c r="G97" s="203" t="s">
        <v>204</v>
      </c>
      <c r="H97" s="204">
        <v>0.375</v>
      </c>
      <c r="I97" s="205"/>
      <c r="J97" s="206">
        <f t="shared" si="0"/>
        <v>0</v>
      </c>
      <c r="K97" s="207"/>
      <c r="L97" s="208"/>
      <c r="M97" s="209" t="s">
        <v>19</v>
      </c>
      <c r="N97" s="210" t="s">
        <v>44</v>
      </c>
      <c r="O97" s="62"/>
      <c r="P97" s="196">
        <f t="shared" si="1"/>
        <v>0</v>
      </c>
      <c r="Q97" s="196">
        <v>1E-3</v>
      </c>
      <c r="R97" s="196">
        <f t="shared" si="2"/>
        <v>3.7500000000000001E-4</v>
      </c>
      <c r="S97" s="196">
        <v>0</v>
      </c>
      <c r="T97" s="197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98" t="s">
        <v>187</v>
      </c>
      <c r="AT97" s="198" t="s">
        <v>192</v>
      </c>
      <c r="AU97" s="198" t="s">
        <v>83</v>
      </c>
      <c r="AY97" s="15" t="s">
        <v>156</v>
      </c>
      <c r="BE97" s="199">
        <f t="shared" si="4"/>
        <v>0</v>
      </c>
      <c r="BF97" s="199">
        <f t="shared" si="5"/>
        <v>0</v>
      </c>
      <c r="BG97" s="199">
        <f t="shared" si="6"/>
        <v>0</v>
      </c>
      <c r="BH97" s="199">
        <f t="shared" si="7"/>
        <v>0</v>
      </c>
      <c r="BI97" s="199">
        <f t="shared" si="8"/>
        <v>0</v>
      </c>
      <c r="BJ97" s="15" t="s">
        <v>81</v>
      </c>
      <c r="BK97" s="199">
        <f t="shared" si="9"/>
        <v>0</v>
      </c>
      <c r="BL97" s="15" t="s">
        <v>162</v>
      </c>
      <c r="BM97" s="198" t="s">
        <v>697</v>
      </c>
    </row>
    <row r="98" spans="1:65" s="2" customFormat="1" ht="16.5" customHeight="1">
      <c r="A98" s="32"/>
      <c r="B98" s="33"/>
      <c r="C98" s="186" t="s">
        <v>179</v>
      </c>
      <c r="D98" s="186" t="s">
        <v>158</v>
      </c>
      <c r="E98" s="187" t="s">
        <v>207</v>
      </c>
      <c r="F98" s="188" t="s">
        <v>208</v>
      </c>
      <c r="G98" s="189" t="s">
        <v>195</v>
      </c>
      <c r="H98" s="190">
        <v>1</v>
      </c>
      <c r="I98" s="191"/>
      <c r="J98" s="192">
        <f t="shared" si="0"/>
        <v>0</v>
      </c>
      <c r="K98" s="193"/>
      <c r="L98" s="37"/>
      <c r="M98" s="194" t="s">
        <v>19</v>
      </c>
      <c r="N98" s="195" t="s">
        <v>44</v>
      </c>
      <c r="O98" s="62"/>
      <c r="P98" s="196">
        <f t="shared" si="1"/>
        <v>0</v>
      </c>
      <c r="Q98" s="196">
        <v>0</v>
      </c>
      <c r="R98" s="196">
        <f t="shared" si="2"/>
        <v>0</v>
      </c>
      <c r="S98" s="196">
        <v>1</v>
      </c>
      <c r="T98" s="197">
        <f t="shared" si="3"/>
        <v>1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8" t="s">
        <v>162</v>
      </c>
      <c r="AT98" s="198" t="s">
        <v>158</v>
      </c>
      <c r="AU98" s="198" t="s">
        <v>83</v>
      </c>
      <c r="AY98" s="15" t="s">
        <v>156</v>
      </c>
      <c r="BE98" s="199">
        <f t="shared" si="4"/>
        <v>0</v>
      </c>
      <c r="BF98" s="199">
        <f t="shared" si="5"/>
        <v>0</v>
      </c>
      <c r="BG98" s="199">
        <f t="shared" si="6"/>
        <v>0</v>
      </c>
      <c r="BH98" s="199">
        <f t="shared" si="7"/>
        <v>0</v>
      </c>
      <c r="BI98" s="199">
        <f t="shared" si="8"/>
        <v>0</v>
      </c>
      <c r="BJ98" s="15" t="s">
        <v>81</v>
      </c>
      <c r="BK98" s="199">
        <f t="shared" si="9"/>
        <v>0</v>
      </c>
      <c r="BL98" s="15" t="s">
        <v>162</v>
      </c>
      <c r="BM98" s="198" t="s">
        <v>698</v>
      </c>
    </row>
    <row r="99" spans="1:65" s="12" customFormat="1" ht="22.9" customHeight="1">
      <c r="B99" s="170"/>
      <c r="C99" s="171"/>
      <c r="D99" s="172" t="s">
        <v>72</v>
      </c>
      <c r="E99" s="184" t="s">
        <v>191</v>
      </c>
      <c r="F99" s="184" t="s">
        <v>220</v>
      </c>
      <c r="G99" s="171"/>
      <c r="H99" s="171"/>
      <c r="I99" s="174"/>
      <c r="J99" s="185">
        <f>BK99</f>
        <v>0</v>
      </c>
      <c r="K99" s="171"/>
      <c r="L99" s="176"/>
      <c r="M99" s="177"/>
      <c r="N99" s="178"/>
      <c r="O99" s="178"/>
      <c r="P99" s="179">
        <f>P100</f>
        <v>0</v>
      </c>
      <c r="Q99" s="178"/>
      <c r="R99" s="179">
        <f>R100</f>
        <v>0</v>
      </c>
      <c r="S99" s="178"/>
      <c r="T99" s="180">
        <f>T100</f>
        <v>3.46875</v>
      </c>
      <c r="AR99" s="181" t="s">
        <v>81</v>
      </c>
      <c r="AT99" s="182" t="s">
        <v>72</v>
      </c>
      <c r="AU99" s="182" t="s">
        <v>81</v>
      </c>
      <c r="AY99" s="181" t="s">
        <v>156</v>
      </c>
      <c r="BK99" s="183">
        <f>BK100</f>
        <v>0</v>
      </c>
    </row>
    <row r="100" spans="1:65" s="2" customFormat="1" ht="16.5" customHeight="1">
      <c r="A100" s="32"/>
      <c r="B100" s="33"/>
      <c r="C100" s="186" t="s">
        <v>183</v>
      </c>
      <c r="D100" s="186" t="s">
        <v>158</v>
      </c>
      <c r="E100" s="187" t="s">
        <v>699</v>
      </c>
      <c r="F100" s="188" t="s">
        <v>700</v>
      </c>
      <c r="G100" s="189" t="s">
        <v>166</v>
      </c>
      <c r="H100" s="190">
        <v>31.25</v>
      </c>
      <c r="I100" s="191"/>
      <c r="J100" s="192">
        <f>ROUND(I100*H100,2)</f>
        <v>0</v>
      </c>
      <c r="K100" s="193"/>
      <c r="L100" s="37"/>
      <c r="M100" s="194" t="s">
        <v>19</v>
      </c>
      <c r="N100" s="195" t="s">
        <v>44</v>
      </c>
      <c r="O100" s="62"/>
      <c r="P100" s="196">
        <f>O100*H100</f>
        <v>0</v>
      </c>
      <c r="Q100" s="196">
        <v>0</v>
      </c>
      <c r="R100" s="196">
        <f>Q100*H100</f>
        <v>0</v>
      </c>
      <c r="S100" s="196">
        <v>0.111</v>
      </c>
      <c r="T100" s="197">
        <f>S100*H100</f>
        <v>3.46875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98" t="s">
        <v>162</v>
      </c>
      <c r="AT100" s="198" t="s">
        <v>158</v>
      </c>
      <c r="AU100" s="198" t="s">
        <v>83</v>
      </c>
      <c r="AY100" s="15" t="s">
        <v>156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15" t="s">
        <v>81</v>
      </c>
      <c r="BK100" s="199">
        <f>ROUND(I100*H100,2)</f>
        <v>0</v>
      </c>
      <c r="BL100" s="15" t="s">
        <v>162</v>
      </c>
      <c r="BM100" s="198" t="s">
        <v>701</v>
      </c>
    </row>
    <row r="101" spans="1:65" s="12" customFormat="1" ht="22.9" customHeight="1">
      <c r="B101" s="170"/>
      <c r="C101" s="171"/>
      <c r="D101" s="172" t="s">
        <v>72</v>
      </c>
      <c r="E101" s="184" t="s">
        <v>241</v>
      </c>
      <c r="F101" s="184" t="s">
        <v>242</v>
      </c>
      <c r="G101" s="171"/>
      <c r="H101" s="171"/>
      <c r="I101" s="174"/>
      <c r="J101" s="185">
        <f>BK101</f>
        <v>0</v>
      </c>
      <c r="K101" s="171"/>
      <c r="L101" s="176"/>
      <c r="M101" s="177"/>
      <c r="N101" s="178"/>
      <c r="O101" s="178"/>
      <c r="P101" s="179">
        <f>SUM(P102:P109)</f>
        <v>0</v>
      </c>
      <c r="Q101" s="178"/>
      <c r="R101" s="179">
        <f>SUM(R102:R109)</f>
        <v>0</v>
      </c>
      <c r="S101" s="178"/>
      <c r="T101" s="180">
        <f>SUM(T102:T109)</f>
        <v>0</v>
      </c>
      <c r="AR101" s="181" t="s">
        <v>81</v>
      </c>
      <c r="AT101" s="182" t="s">
        <v>72</v>
      </c>
      <c r="AU101" s="182" t="s">
        <v>81</v>
      </c>
      <c r="AY101" s="181" t="s">
        <v>156</v>
      </c>
      <c r="BK101" s="183">
        <f>SUM(BK102:BK109)</f>
        <v>0</v>
      </c>
    </row>
    <row r="102" spans="1:65" s="2" customFormat="1" ht="16.5" customHeight="1">
      <c r="A102" s="32"/>
      <c r="B102" s="33"/>
      <c r="C102" s="186" t="s">
        <v>187</v>
      </c>
      <c r="D102" s="186" t="s">
        <v>158</v>
      </c>
      <c r="E102" s="187" t="s">
        <v>379</v>
      </c>
      <c r="F102" s="188" t="s">
        <v>518</v>
      </c>
      <c r="G102" s="189" t="s">
        <v>195</v>
      </c>
      <c r="H102" s="190">
        <v>4.7640000000000002</v>
      </c>
      <c r="I102" s="191"/>
      <c r="J102" s="192">
        <f t="shared" ref="J102:J109" si="10">ROUND(I102*H102,2)</f>
        <v>0</v>
      </c>
      <c r="K102" s="193"/>
      <c r="L102" s="37"/>
      <c r="M102" s="194" t="s">
        <v>19</v>
      </c>
      <c r="N102" s="195" t="s">
        <v>44</v>
      </c>
      <c r="O102" s="62"/>
      <c r="P102" s="196">
        <f t="shared" ref="P102:P109" si="11">O102*H102</f>
        <v>0</v>
      </c>
      <c r="Q102" s="196">
        <v>0</v>
      </c>
      <c r="R102" s="196">
        <f t="shared" ref="R102:R109" si="12">Q102*H102</f>
        <v>0</v>
      </c>
      <c r="S102" s="196">
        <v>0</v>
      </c>
      <c r="T102" s="197">
        <f t="shared" ref="T102:T109" si="13"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98" t="s">
        <v>162</v>
      </c>
      <c r="AT102" s="198" t="s">
        <v>158</v>
      </c>
      <c r="AU102" s="198" t="s">
        <v>83</v>
      </c>
      <c r="AY102" s="15" t="s">
        <v>156</v>
      </c>
      <c r="BE102" s="199">
        <f t="shared" ref="BE102:BE109" si="14">IF(N102="základní",J102,0)</f>
        <v>0</v>
      </c>
      <c r="BF102" s="199">
        <f t="shared" ref="BF102:BF109" si="15">IF(N102="snížená",J102,0)</f>
        <v>0</v>
      </c>
      <c r="BG102" s="199">
        <f t="shared" ref="BG102:BG109" si="16">IF(N102="zákl. přenesená",J102,0)</f>
        <v>0</v>
      </c>
      <c r="BH102" s="199">
        <f t="shared" ref="BH102:BH109" si="17">IF(N102="sníž. přenesená",J102,0)</f>
        <v>0</v>
      </c>
      <c r="BI102" s="199">
        <f t="shared" ref="BI102:BI109" si="18">IF(N102="nulová",J102,0)</f>
        <v>0</v>
      </c>
      <c r="BJ102" s="15" t="s">
        <v>81</v>
      </c>
      <c r="BK102" s="199">
        <f t="shared" ref="BK102:BK109" si="19">ROUND(I102*H102,2)</f>
        <v>0</v>
      </c>
      <c r="BL102" s="15" t="s">
        <v>162</v>
      </c>
      <c r="BM102" s="198" t="s">
        <v>702</v>
      </c>
    </row>
    <row r="103" spans="1:65" s="2" customFormat="1" ht="16.5" customHeight="1">
      <c r="A103" s="32"/>
      <c r="B103" s="33"/>
      <c r="C103" s="186" t="s">
        <v>191</v>
      </c>
      <c r="D103" s="186" t="s">
        <v>158</v>
      </c>
      <c r="E103" s="187" t="s">
        <v>383</v>
      </c>
      <c r="F103" s="188" t="s">
        <v>384</v>
      </c>
      <c r="G103" s="189" t="s">
        <v>195</v>
      </c>
      <c r="H103" s="190">
        <v>4.7640000000000002</v>
      </c>
      <c r="I103" s="191"/>
      <c r="J103" s="192">
        <f t="shared" si="10"/>
        <v>0</v>
      </c>
      <c r="K103" s="193"/>
      <c r="L103" s="37"/>
      <c r="M103" s="194" t="s">
        <v>19</v>
      </c>
      <c r="N103" s="195" t="s">
        <v>44</v>
      </c>
      <c r="O103" s="62"/>
      <c r="P103" s="196">
        <f t="shared" si="11"/>
        <v>0</v>
      </c>
      <c r="Q103" s="196">
        <v>0</v>
      </c>
      <c r="R103" s="196">
        <f t="shared" si="12"/>
        <v>0</v>
      </c>
      <c r="S103" s="196">
        <v>0</v>
      </c>
      <c r="T103" s="197">
        <f t="shared" si="1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98" t="s">
        <v>162</v>
      </c>
      <c r="AT103" s="198" t="s">
        <v>158</v>
      </c>
      <c r="AU103" s="198" t="s">
        <v>83</v>
      </c>
      <c r="AY103" s="15" t="s">
        <v>156</v>
      </c>
      <c r="BE103" s="199">
        <f t="shared" si="14"/>
        <v>0</v>
      </c>
      <c r="BF103" s="199">
        <f t="shared" si="15"/>
        <v>0</v>
      </c>
      <c r="BG103" s="199">
        <f t="shared" si="16"/>
        <v>0</v>
      </c>
      <c r="BH103" s="199">
        <f t="shared" si="17"/>
        <v>0</v>
      </c>
      <c r="BI103" s="199">
        <f t="shared" si="18"/>
        <v>0</v>
      </c>
      <c r="BJ103" s="15" t="s">
        <v>81</v>
      </c>
      <c r="BK103" s="199">
        <f t="shared" si="19"/>
        <v>0</v>
      </c>
      <c r="BL103" s="15" t="s">
        <v>162</v>
      </c>
      <c r="BM103" s="198" t="s">
        <v>703</v>
      </c>
    </row>
    <row r="104" spans="1:65" s="2" customFormat="1" ht="24" customHeight="1">
      <c r="A104" s="32"/>
      <c r="B104" s="33"/>
      <c r="C104" s="186" t="s">
        <v>197</v>
      </c>
      <c r="D104" s="186" t="s">
        <v>158</v>
      </c>
      <c r="E104" s="187" t="s">
        <v>386</v>
      </c>
      <c r="F104" s="188" t="s">
        <v>387</v>
      </c>
      <c r="G104" s="189" t="s">
        <v>195</v>
      </c>
      <c r="H104" s="190">
        <v>0.12</v>
      </c>
      <c r="I104" s="191"/>
      <c r="J104" s="192">
        <f t="shared" si="10"/>
        <v>0</v>
      </c>
      <c r="K104" s="193"/>
      <c r="L104" s="37"/>
      <c r="M104" s="194" t="s">
        <v>19</v>
      </c>
      <c r="N104" s="195" t="s">
        <v>44</v>
      </c>
      <c r="O104" s="62"/>
      <c r="P104" s="196">
        <f t="shared" si="11"/>
        <v>0</v>
      </c>
      <c r="Q104" s="196">
        <v>0</v>
      </c>
      <c r="R104" s="196">
        <f t="shared" si="12"/>
        <v>0</v>
      </c>
      <c r="S104" s="196">
        <v>0</v>
      </c>
      <c r="T104" s="197">
        <f t="shared" si="13"/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98" t="s">
        <v>162</v>
      </c>
      <c r="AT104" s="198" t="s">
        <v>158</v>
      </c>
      <c r="AU104" s="198" t="s">
        <v>83</v>
      </c>
      <c r="AY104" s="15" t="s">
        <v>156</v>
      </c>
      <c r="BE104" s="199">
        <f t="shared" si="14"/>
        <v>0</v>
      </c>
      <c r="BF104" s="199">
        <f t="shared" si="15"/>
        <v>0</v>
      </c>
      <c r="BG104" s="199">
        <f t="shared" si="16"/>
        <v>0</v>
      </c>
      <c r="BH104" s="199">
        <f t="shared" si="17"/>
        <v>0</v>
      </c>
      <c r="BI104" s="199">
        <f t="shared" si="18"/>
        <v>0</v>
      </c>
      <c r="BJ104" s="15" t="s">
        <v>81</v>
      </c>
      <c r="BK104" s="199">
        <f t="shared" si="19"/>
        <v>0</v>
      </c>
      <c r="BL104" s="15" t="s">
        <v>162</v>
      </c>
      <c r="BM104" s="198" t="s">
        <v>704</v>
      </c>
    </row>
    <row r="105" spans="1:65" s="2" customFormat="1" ht="16.5" customHeight="1">
      <c r="A105" s="32"/>
      <c r="B105" s="33"/>
      <c r="C105" s="186" t="s">
        <v>201</v>
      </c>
      <c r="D105" s="186" t="s">
        <v>158</v>
      </c>
      <c r="E105" s="187" t="s">
        <v>244</v>
      </c>
      <c r="F105" s="188" t="s">
        <v>245</v>
      </c>
      <c r="G105" s="189" t="s">
        <v>195</v>
      </c>
      <c r="H105" s="190">
        <v>4.7640000000000002</v>
      </c>
      <c r="I105" s="191"/>
      <c r="J105" s="192">
        <f t="shared" si="10"/>
        <v>0</v>
      </c>
      <c r="K105" s="193"/>
      <c r="L105" s="37"/>
      <c r="M105" s="194" t="s">
        <v>19</v>
      </c>
      <c r="N105" s="195" t="s">
        <v>44</v>
      </c>
      <c r="O105" s="62"/>
      <c r="P105" s="196">
        <f t="shared" si="11"/>
        <v>0</v>
      </c>
      <c r="Q105" s="196">
        <v>0</v>
      </c>
      <c r="R105" s="196">
        <f t="shared" si="12"/>
        <v>0</v>
      </c>
      <c r="S105" s="196">
        <v>0</v>
      </c>
      <c r="T105" s="197">
        <f t="shared" si="13"/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98" t="s">
        <v>162</v>
      </c>
      <c r="AT105" s="198" t="s">
        <v>158</v>
      </c>
      <c r="AU105" s="198" t="s">
        <v>83</v>
      </c>
      <c r="AY105" s="15" t="s">
        <v>156</v>
      </c>
      <c r="BE105" s="199">
        <f t="shared" si="14"/>
        <v>0</v>
      </c>
      <c r="BF105" s="199">
        <f t="shared" si="15"/>
        <v>0</v>
      </c>
      <c r="BG105" s="199">
        <f t="shared" si="16"/>
        <v>0</v>
      </c>
      <c r="BH105" s="199">
        <f t="shared" si="17"/>
        <v>0</v>
      </c>
      <c r="BI105" s="199">
        <f t="shared" si="18"/>
        <v>0</v>
      </c>
      <c r="BJ105" s="15" t="s">
        <v>81</v>
      </c>
      <c r="BK105" s="199">
        <f t="shared" si="19"/>
        <v>0</v>
      </c>
      <c r="BL105" s="15" t="s">
        <v>162</v>
      </c>
      <c r="BM105" s="198" t="s">
        <v>705</v>
      </c>
    </row>
    <row r="106" spans="1:65" s="2" customFormat="1" ht="24" customHeight="1">
      <c r="A106" s="32"/>
      <c r="B106" s="33"/>
      <c r="C106" s="186" t="s">
        <v>206</v>
      </c>
      <c r="D106" s="186" t="s">
        <v>158</v>
      </c>
      <c r="E106" s="187" t="s">
        <v>248</v>
      </c>
      <c r="F106" s="188" t="s">
        <v>249</v>
      </c>
      <c r="G106" s="189" t="s">
        <v>195</v>
      </c>
      <c r="H106" s="190">
        <v>90.516000000000005</v>
      </c>
      <c r="I106" s="191"/>
      <c r="J106" s="192">
        <f t="shared" si="10"/>
        <v>0</v>
      </c>
      <c r="K106" s="193"/>
      <c r="L106" s="37"/>
      <c r="M106" s="194" t="s">
        <v>19</v>
      </c>
      <c r="N106" s="195" t="s">
        <v>44</v>
      </c>
      <c r="O106" s="62"/>
      <c r="P106" s="196">
        <f t="shared" si="11"/>
        <v>0</v>
      </c>
      <c r="Q106" s="196">
        <v>0</v>
      </c>
      <c r="R106" s="196">
        <f t="shared" si="12"/>
        <v>0</v>
      </c>
      <c r="S106" s="196">
        <v>0</v>
      </c>
      <c r="T106" s="197">
        <f t="shared" si="13"/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98" t="s">
        <v>162</v>
      </c>
      <c r="AT106" s="198" t="s">
        <v>158</v>
      </c>
      <c r="AU106" s="198" t="s">
        <v>83</v>
      </c>
      <c r="AY106" s="15" t="s">
        <v>156</v>
      </c>
      <c r="BE106" s="199">
        <f t="shared" si="14"/>
        <v>0</v>
      </c>
      <c r="BF106" s="199">
        <f t="shared" si="15"/>
        <v>0</v>
      </c>
      <c r="BG106" s="199">
        <f t="shared" si="16"/>
        <v>0</v>
      </c>
      <c r="BH106" s="199">
        <f t="shared" si="17"/>
        <v>0</v>
      </c>
      <c r="BI106" s="199">
        <f t="shared" si="18"/>
        <v>0</v>
      </c>
      <c r="BJ106" s="15" t="s">
        <v>81</v>
      </c>
      <c r="BK106" s="199">
        <f t="shared" si="19"/>
        <v>0</v>
      </c>
      <c r="BL106" s="15" t="s">
        <v>162</v>
      </c>
      <c r="BM106" s="198" t="s">
        <v>706</v>
      </c>
    </row>
    <row r="107" spans="1:65" s="2" customFormat="1" ht="24" customHeight="1">
      <c r="A107" s="32"/>
      <c r="B107" s="33"/>
      <c r="C107" s="186" t="s">
        <v>221</v>
      </c>
      <c r="D107" s="186" t="s">
        <v>158</v>
      </c>
      <c r="E107" s="187" t="s">
        <v>479</v>
      </c>
      <c r="F107" s="188" t="s">
        <v>480</v>
      </c>
      <c r="G107" s="189" t="s">
        <v>195</v>
      </c>
      <c r="H107" s="190">
        <v>0.17499999999999999</v>
      </c>
      <c r="I107" s="191"/>
      <c r="J107" s="192">
        <f t="shared" si="10"/>
        <v>0</v>
      </c>
      <c r="K107" s="193"/>
      <c r="L107" s="37"/>
      <c r="M107" s="194" t="s">
        <v>19</v>
      </c>
      <c r="N107" s="195" t="s">
        <v>44</v>
      </c>
      <c r="O107" s="62"/>
      <c r="P107" s="196">
        <f t="shared" si="11"/>
        <v>0</v>
      </c>
      <c r="Q107" s="196">
        <v>0</v>
      </c>
      <c r="R107" s="196">
        <f t="shared" si="12"/>
        <v>0</v>
      </c>
      <c r="S107" s="196">
        <v>0</v>
      </c>
      <c r="T107" s="197">
        <f t="shared" si="13"/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98" t="s">
        <v>162</v>
      </c>
      <c r="AT107" s="198" t="s">
        <v>158</v>
      </c>
      <c r="AU107" s="198" t="s">
        <v>83</v>
      </c>
      <c r="AY107" s="15" t="s">
        <v>156</v>
      </c>
      <c r="BE107" s="199">
        <f t="shared" si="14"/>
        <v>0</v>
      </c>
      <c r="BF107" s="199">
        <f t="shared" si="15"/>
        <v>0</v>
      </c>
      <c r="BG107" s="199">
        <f t="shared" si="16"/>
        <v>0</v>
      </c>
      <c r="BH107" s="199">
        <f t="shared" si="17"/>
        <v>0</v>
      </c>
      <c r="BI107" s="199">
        <f t="shared" si="18"/>
        <v>0</v>
      </c>
      <c r="BJ107" s="15" t="s">
        <v>81</v>
      </c>
      <c r="BK107" s="199">
        <f t="shared" si="19"/>
        <v>0</v>
      </c>
      <c r="BL107" s="15" t="s">
        <v>162</v>
      </c>
      <c r="BM107" s="198" t="s">
        <v>707</v>
      </c>
    </row>
    <row r="108" spans="1:65" s="2" customFormat="1" ht="24" customHeight="1">
      <c r="A108" s="32"/>
      <c r="B108" s="33"/>
      <c r="C108" s="186" t="s">
        <v>225</v>
      </c>
      <c r="D108" s="186" t="s">
        <v>158</v>
      </c>
      <c r="E108" s="187" t="s">
        <v>252</v>
      </c>
      <c r="F108" s="188" t="s">
        <v>253</v>
      </c>
      <c r="G108" s="189" t="s">
        <v>195</v>
      </c>
      <c r="H108" s="190">
        <v>1</v>
      </c>
      <c r="I108" s="191"/>
      <c r="J108" s="192">
        <f t="shared" si="10"/>
        <v>0</v>
      </c>
      <c r="K108" s="193"/>
      <c r="L108" s="37"/>
      <c r="M108" s="194" t="s">
        <v>19</v>
      </c>
      <c r="N108" s="195" t="s">
        <v>44</v>
      </c>
      <c r="O108" s="62"/>
      <c r="P108" s="196">
        <f t="shared" si="11"/>
        <v>0</v>
      </c>
      <c r="Q108" s="196">
        <v>0</v>
      </c>
      <c r="R108" s="196">
        <f t="shared" si="12"/>
        <v>0</v>
      </c>
      <c r="S108" s="196">
        <v>0</v>
      </c>
      <c r="T108" s="197">
        <f t="shared" si="13"/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98" t="s">
        <v>162</v>
      </c>
      <c r="AT108" s="198" t="s">
        <v>158</v>
      </c>
      <c r="AU108" s="198" t="s">
        <v>83</v>
      </c>
      <c r="AY108" s="15" t="s">
        <v>156</v>
      </c>
      <c r="BE108" s="199">
        <f t="shared" si="14"/>
        <v>0</v>
      </c>
      <c r="BF108" s="199">
        <f t="shared" si="15"/>
        <v>0</v>
      </c>
      <c r="BG108" s="199">
        <f t="shared" si="16"/>
        <v>0</v>
      </c>
      <c r="BH108" s="199">
        <f t="shared" si="17"/>
        <v>0</v>
      </c>
      <c r="BI108" s="199">
        <f t="shared" si="18"/>
        <v>0</v>
      </c>
      <c r="BJ108" s="15" t="s">
        <v>81</v>
      </c>
      <c r="BK108" s="199">
        <f t="shared" si="19"/>
        <v>0</v>
      </c>
      <c r="BL108" s="15" t="s">
        <v>162</v>
      </c>
      <c r="BM108" s="198" t="s">
        <v>708</v>
      </c>
    </row>
    <row r="109" spans="1:65" s="2" customFormat="1" ht="24" customHeight="1">
      <c r="A109" s="32"/>
      <c r="B109" s="33"/>
      <c r="C109" s="186" t="s">
        <v>8</v>
      </c>
      <c r="D109" s="186" t="s">
        <v>158</v>
      </c>
      <c r="E109" s="187" t="s">
        <v>260</v>
      </c>
      <c r="F109" s="188" t="s">
        <v>261</v>
      </c>
      <c r="G109" s="189" t="s">
        <v>195</v>
      </c>
      <c r="H109" s="190">
        <v>5.4690000000000003</v>
      </c>
      <c r="I109" s="191"/>
      <c r="J109" s="192">
        <f t="shared" si="10"/>
        <v>0</v>
      </c>
      <c r="K109" s="193"/>
      <c r="L109" s="37"/>
      <c r="M109" s="194" t="s">
        <v>19</v>
      </c>
      <c r="N109" s="195" t="s">
        <v>44</v>
      </c>
      <c r="O109" s="62"/>
      <c r="P109" s="196">
        <f t="shared" si="11"/>
        <v>0</v>
      </c>
      <c r="Q109" s="196">
        <v>0</v>
      </c>
      <c r="R109" s="196">
        <f t="shared" si="12"/>
        <v>0</v>
      </c>
      <c r="S109" s="196">
        <v>0</v>
      </c>
      <c r="T109" s="197">
        <f t="shared" si="13"/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98" t="s">
        <v>162</v>
      </c>
      <c r="AT109" s="198" t="s">
        <v>158</v>
      </c>
      <c r="AU109" s="198" t="s">
        <v>83</v>
      </c>
      <c r="AY109" s="15" t="s">
        <v>156</v>
      </c>
      <c r="BE109" s="199">
        <f t="shared" si="14"/>
        <v>0</v>
      </c>
      <c r="BF109" s="199">
        <f t="shared" si="15"/>
        <v>0</v>
      </c>
      <c r="BG109" s="199">
        <f t="shared" si="16"/>
        <v>0</v>
      </c>
      <c r="BH109" s="199">
        <f t="shared" si="17"/>
        <v>0</v>
      </c>
      <c r="BI109" s="199">
        <f t="shared" si="18"/>
        <v>0</v>
      </c>
      <c r="BJ109" s="15" t="s">
        <v>81</v>
      </c>
      <c r="BK109" s="199">
        <f t="shared" si="19"/>
        <v>0</v>
      </c>
      <c r="BL109" s="15" t="s">
        <v>162</v>
      </c>
      <c r="BM109" s="198" t="s">
        <v>709</v>
      </c>
    </row>
    <row r="110" spans="1:65" s="12" customFormat="1" ht="25.9" customHeight="1">
      <c r="B110" s="170"/>
      <c r="C110" s="171"/>
      <c r="D110" s="172" t="s">
        <v>72</v>
      </c>
      <c r="E110" s="173" t="s">
        <v>263</v>
      </c>
      <c r="F110" s="173" t="s">
        <v>264</v>
      </c>
      <c r="G110" s="171"/>
      <c r="H110" s="171"/>
      <c r="I110" s="174"/>
      <c r="J110" s="175">
        <f>BK110</f>
        <v>0</v>
      </c>
      <c r="K110" s="171"/>
      <c r="L110" s="176"/>
      <c r="M110" s="177"/>
      <c r="N110" s="178"/>
      <c r="O110" s="178"/>
      <c r="P110" s="179">
        <f>P111+P113</f>
        <v>0</v>
      </c>
      <c r="Q110" s="178"/>
      <c r="R110" s="179">
        <f>R111+R113</f>
        <v>0</v>
      </c>
      <c r="S110" s="178"/>
      <c r="T110" s="180">
        <f>T111+T113</f>
        <v>0.29500000000000004</v>
      </c>
      <c r="AR110" s="181" t="s">
        <v>83</v>
      </c>
      <c r="AT110" s="182" t="s">
        <v>72</v>
      </c>
      <c r="AU110" s="182" t="s">
        <v>73</v>
      </c>
      <c r="AY110" s="181" t="s">
        <v>156</v>
      </c>
      <c r="BK110" s="183">
        <f>BK111+BK113</f>
        <v>0</v>
      </c>
    </row>
    <row r="111" spans="1:65" s="12" customFormat="1" ht="22.9" customHeight="1">
      <c r="B111" s="170"/>
      <c r="C111" s="171"/>
      <c r="D111" s="172" t="s">
        <v>72</v>
      </c>
      <c r="E111" s="184" t="s">
        <v>401</v>
      </c>
      <c r="F111" s="184" t="s">
        <v>402</v>
      </c>
      <c r="G111" s="171"/>
      <c r="H111" s="171"/>
      <c r="I111" s="174"/>
      <c r="J111" s="185">
        <f>BK111</f>
        <v>0</v>
      </c>
      <c r="K111" s="171"/>
      <c r="L111" s="176"/>
      <c r="M111" s="177"/>
      <c r="N111" s="178"/>
      <c r="O111" s="178"/>
      <c r="P111" s="179">
        <f>P112</f>
        <v>0</v>
      </c>
      <c r="Q111" s="178"/>
      <c r="R111" s="179">
        <f>R112</f>
        <v>0</v>
      </c>
      <c r="S111" s="178"/>
      <c r="T111" s="180">
        <f>T112</f>
        <v>0.17500000000000002</v>
      </c>
      <c r="AR111" s="181" t="s">
        <v>83</v>
      </c>
      <c r="AT111" s="182" t="s">
        <v>72</v>
      </c>
      <c r="AU111" s="182" t="s">
        <v>81</v>
      </c>
      <c r="AY111" s="181" t="s">
        <v>156</v>
      </c>
      <c r="BK111" s="183">
        <f>BK112</f>
        <v>0</v>
      </c>
    </row>
    <row r="112" spans="1:65" s="2" customFormat="1" ht="16.5" customHeight="1">
      <c r="A112" s="32"/>
      <c r="B112" s="33"/>
      <c r="C112" s="186" t="s">
        <v>270</v>
      </c>
      <c r="D112" s="186" t="s">
        <v>158</v>
      </c>
      <c r="E112" s="187" t="s">
        <v>528</v>
      </c>
      <c r="F112" s="188" t="s">
        <v>529</v>
      </c>
      <c r="G112" s="189" t="s">
        <v>161</v>
      </c>
      <c r="H112" s="190">
        <v>12.5</v>
      </c>
      <c r="I112" s="191"/>
      <c r="J112" s="192">
        <f>ROUND(I112*H112,2)</f>
        <v>0</v>
      </c>
      <c r="K112" s="193"/>
      <c r="L112" s="37"/>
      <c r="M112" s="194" t="s">
        <v>19</v>
      </c>
      <c r="N112" s="195" t="s">
        <v>44</v>
      </c>
      <c r="O112" s="62"/>
      <c r="P112" s="196">
        <f>O112*H112</f>
        <v>0</v>
      </c>
      <c r="Q112" s="196">
        <v>0</v>
      </c>
      <c r="R112" s="196">
        <f>Q112*H112</f>
        <v>0</v>
      </c>
      <c r="S112" s="196">
        <v>1.4E-2</v>
      </c>
      <c r="T112" s="197">
        <f>S112*H112</f>
        <v>0.17500000000000002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98" t="s">
        <v>270</v>
      </c>
      <c r="AT112" s="198" t="s">
        <v>158</v>
      </c>
      <c r="AU112" s="198" t="s">
        <v>83</v>
      </c>
      <c r="AY112" s="15" t="s">
        <v>156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15" t="s">
        <v>81</v>
      </c>
      <c r="BK112" s="199">
        <f>ROUND(I112*H112,2)</f>
        <v>0</v>
      </c>
      <c r="BL112" s="15" t="s">
        <v>270</v>
      </c>
      <c r="BM112" s="198" t="s">
        <v>710</v>
      </c>
    </row>
    <row r="113" spans="1:65" s="12" customFormat="1" ht="22.9" customHeight="1">
      <c r="B113" s="170"/>
      <c r="C113" s="171"/>
      <c r="D113" s="172" t="s">
        <v>72</v>
      </c>
      <c r="E113" s="184" t="s">
        <v>277</v>
      </c>
      <c r="F113" s="184" t="s">
        <v>278</v>
      </c>
      <c r="G113" s="171"/>
      <c r="H113" s="171"/>
      <c r="I113" s="174"/>
      <c r="J113" s="185">
        <f>BK113</f>
        <v>0</v>
      </c>
      <c r="K113" s="171"/>
      <c r="L113" s="176"/>
      <c r="M113" s="177"/>
      <c r="N113" s="178"/>
      <c r="O113" s="178"/>
      <c r="P113" s="179">
        <f>P114</f>
        <v>0</v>
      </c>
      <c r="Q113" s="178"/>
      <c r="R113" s="179">
        <f>R114</f>
        <v>0</v>
      </c>
      <c r="S113" s="178"/>
      <c r="T113" s="180">
        <f>T114</f>
        <v>0.12</v>
      </c>
      <c r="AR113" s="181" t="s">
        <v>83</v>
      </c>
      <c r="AT113" s="182" t="s">
        <v>72</v>
      </c>
      <c r="AU113" s="182" t="s">
        <v>81</v>
      </c>
      <c r="AY113" s="181" t="s">
        <v>156</v>
      </c>
      <c r="BK113" s="183">
        <f>BK114</f>
        <v>0</v>
      </c>
    </row>
    <row r="114" spans="1:65" s="2" customFormat="1" ht="24" customHeight="1">
      <c r="A114" s="32"/>
      <c r="B114" s="33"/>
      <c r="C114" s="186" t="s">
        <v>370</v>
      </c>
      <c r="D114" s="186" t="s">
        <v>158</v>
      </c>
      <c r="E114" s="187" t="s">
        <v>711</v>
      </c>
      <c r="F114" s="188" t="s">
        <v>712</v>
      </c>
      <c r="G114" s="189" t="s">
        <v>204</v>
      </c>
      <c r="H114" s="190">
        <v>120</v>
      </c>
      <c r="I114" s="191"/>
      <c r="J114" s="192">
        <f>ROUND(I114*H114,2)</f>
        <v>0</v>
      </c>
      <c r="K114" s="193"/>
      <c r="L114" s="37"/>
      <c r="M114" s="194" t="s">
        <v>19</v>
      </c>
      <c r="N114" s="195" t="s">
        <v>44</v>
      </c>
      <c r="O114" s="62"/>
      <c r="P114" s="196">
        <f>O114*H114</f>
        <v>0</v>
      </c>
      <c r="Q114" s="196">
        <v>0</v>
      </c>
      <c r="R114" s="196">
        <f>Q114*H114</f>
        <v>0</v>
      </c>
      <c r="S114" s="196">
        <v>1E-3</v>
      </c>
      <c r="T114" s="197">
        <f>S114*H114</f>
        <v>0.12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98" t="s">
        <v>270</v>
      </c>
      <c r="AT114" s="198" t="s">
        <v>158</v>
      </c>
      <c r="AU114" s="198" t="s">
        <v>83</v>
      </c>
      <c r="AY114" s="15" t="s">
        <v>156</v>
      </c>
      <c r="BE114" s="199">
        <f>IF(N114="základní",J114,0)</f>
        <v>0</v>
      </c>
      <c r="BF114" s="199">
        <f>IF(N114="snížená",J114,0)</f>
        <v>0</v>
      </c>
      <c r="BG114" s="199">
        <f>IF(N114="zákl. přenesená",J114,0)</f>
        <v>0</v>
      </c>
      <c r="BH114" s="199">
        <f>IF(N114="sníž. přenesená",J114,0)</f>
        <v>0</v>
      </c>
      <c r="BI114" s="199">
        <f>IF(N114="nulová",J114,0)</f>
        <v>0</v>
      </c>
      <c r="BJ114" s="15" t="s">
        <v>81</v>
      </c>
      <c r="BK114" s="199">
        <f>ROUND(I114*H114,2)</f>
        <v>0</v>
      </c>
      <c r="BL114" s="15" t="s">
        <v>270</v>
      </c>
      <c r="BM114" s="198" t="s">
        <v>713</v>
      </c>
    </row>
    <row r="115" spans="1:65" s="12" customFormat="1" ht="25.9" customHeight="1">
      <c r="B115" s="170"/>
      <c r="C115" s="171"/>
      <c r="D115" s="172" t="s">
        <v>72</v>
      </c>
      <c r="E115" s="173" t="s">
        <v>320</v>
      </c>
      <c r="F115" s="173" t="s">
        <v>321</v>
      </c>
      <c r="G115" s="171"/>
      <c r="H115" s="171"/>
      <c r="I115" s="174"/>
      <c r="J115" s="175">
        <f>BK115</f>
        <v>0</v>
      </c>
      <c r="K115" s="171"/>
      <c r="L115" s="176"/>
      <c r="M115" s="177"/>
      <c r="N115" s="178"/>
      <c r="O115" s="178"/>
      <c r="P115" s="179">
        <f>P116+P118+P120</f>
        <v>0</v>
      </c>
      <c r="Q115" s="178"/>
      <c r="R115" s="179">
        <f>R116+R118+R120</f>
        <v>0</v>
      </c>
      <c r="S115" s="178"/>
      <c r="T115" s="180">
        <f>T116+T118+T120</f>
        <v>0</v>
      </c>
      <c r="AR115" s="181" t="s">
        <v>175</v>
      </c>
      <c r="AT115" s="182" t="s">
        <v>72</v>
      </c>
      <c r="AU115" s="182" t="s">
        <v>73</v>
      </c>
      <c r="AY115" s="181" t="s">
        <v>156</v>
      </c>
      <c r="BK115" s="183">
        <f>BK116+BK118+BK120</f>
        <v>0</v>
      </c>
    </row>
    <row r="116" spans="1:65" s="12" customFormat="1" ht="22.9" customHeight="1">
      <c r="B116" s="170"/>
      <c r="C116" s="171"/>
      <c r="D116" s="172" t="s">
        <v>72</v>
      </c>
      <c r="E116" s="184" t="s">
        <v>322</v>
      </c>
      <c r="F116" s="184" t="s">
        <v>323</v>
      </c>
      <c r="G116" s="171"/>
      <c r="H116" s="171"/>
      <c r="I116" s="174"/>
      <c r="J116" s="185">
        <f>BK116</f>
        <v>0</v>
      </c>
      <c r="K116" s="171"/>
      <c r="L116" s="176"/>
      <c r="M116" s="177"/>
      <c r="N116" s="178"/>
      <c r="O116" s="178"/>
      <c r="P116" s="179">
        <f>P117</f>
        <v>0</v>
      </c>
      <c r="Q116" s="178"/>
      <c r="R116" s="179">
        <f>R117</f>
        <v>0</v>
      </c>
      <c r="S116" s="178"/>
      <c r="T116" s="180">
        <f>T117</f>
        <v>0</v>
      </c>
      <c r="AR116" s="181" t="s">
        <v>175</v>
      </c>
      <c r="AT116" s="182" t="s">
        <v>72</v>
      </c>
      <c r="AU116" s="182" t="s">
        <v>81</v>
      </c>
      <c r="AY116" s="181" t="s">
        <v>156</v>
      </c>
      <c r="BK116" s="183">
        <f>BK117</f>
        <v>0</v>
      </c>
    </row>
    <row r="117" spans="1:65" s="2" customFormat="1" ht="24" customHeight="1">
      <c r="A117" s="32"/>
      <c r="B117" s="33"/>
      <c r="C117" s="186" t="s">
        <v>374</v>
      </c>
      <c r="D117" s="186" t="s">
        <v>158</v>
      </c>
      <c r="E117" s="187" t="s">
        <v>325</v>
      </c>
      <c r="F117" s="188" t="s">
        <v>326</v>
      </c>
      <c r="G117" s="189" t="s">
        <v>327</v>
      </c>
      <c r="H117" s="190">
        <v>1</v>
      </c>
      <c r="I117" s="191"/>
      <c r="J117" s="192">
        <f>ROUND(I117*H117,2)</f>
        <v>0</v>
      </c>
      <c r="K117" s="193"/>
      <c r="L117" s="37"/>
      <c r="M117" s="194" t="s">
        <v>19</v>
      </c>
      <c r="N117" s="195" t="s">
        <v>44</v>
      </c>
      <c r="O117" s="62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8" t="s">
        <v>328</v>
      </c>
      <c r="AT117" s="198" t="s">
        <v>158</v>
      </c>
      <c r="AU117" s="198" t="s">
        <v>83</v>
      </c>
      <c r="AY117" s="15" t="s">
        <v>156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5" t="s">
        <v>81</v>
      </c>
      <c r="BK117" s="199">
        <f>ROUND(I117*H117,2)</f>
        <v>0</v>
      </c>
      <c r="BL117" s="15" t="s">
        <v>328</v>
      </c>
      <c r="BM117" s="198" t="s">
        <v>714</v>
      </c>
    </row>
    <row r="118" spans="1:65" s="12" customFormat="1" ht="22.9" customHeight="1">
      <c r="B118" s="170"/>
      <c r="C118" s="171"/>
      <c r="D118" s="172" t="s">
        <v>72</v>
      </c>
      <c r="E118" s="184" t="s">
        <v>449</v>
      </c>
      <c r="F118" s="184" t="s">
        <v>450</v>
      </c>
      <c r="G118" s="171"/>
      <c r="H118" s="171"/>
      <c r="I118" s="174"/>
      <c r="J118" s="185">
        <f>BK118</f>
        <v>0</v>
      </c>
      <c r="K118" s="171"/>
      <c r="L118" s="176"/>
      <c r="M118" s="177"/>
      <c r="N118" s="178"/>
      <c r="O118" s="178"/>
      <c r="P118" s="179">
        <f>P119</f>
        <v>0</v>
      </c>
      <c r="Q118" s="178"/>
      <c r="R118" s="179">
        <f>R119</f>
        <v>0</v>
      </c>
      <c r="S118" s="178"/>
      <c r="T118" s="180">
        <f>T119</f>
        <v>0</v>
      </c>
      <c r="AR118" s="181" t="s">
        <v>175</v>
      </c>
      <c r="AT118" s="182" t="s">
        <v>72</v>
      </c>
      <c r="AU118" s="182" t="s">
        <v>81</v>
      </c>
      <c r="AY118" s="181" t="s">
        <v>156</v>
      </c>
      <c r="BK118" s="183">
        <f>BK119</f>
        <v>0</v>
      </c>
    </row>
    <row r="119" spans="1:65" s="2" customFormat="1" ht="16.5" customHeight="1">
      <c r="A119" s="32"/>
      <c r="B119" s="33"/>
      <c r="C119" s="186" t="s">
        <v>378</v>
      </c>
      <c r="D119" s="186" t="s">
        <v>158</v>
      </c>
      <c r="E119" s="187" t="s">
        <v>451</v>
      </c>
      <c r="F119" s="188" t="s">
        <v>452</v>
      </c>
      <c r="G119" s="189" t="s">
        <v>327</v>
      </c>
      <c r="H119" s="190">
        <v>1</v>
      </c>
      <c r="I119" s="191"/>
      <c r="J119" s="192">
        <f>ROUND(I119*H119,2)</f>
        <v>0</v>
      </c>
      <c r="K119" s="193"/>
      <c r="L119" s="37"/>
      <c r="M119" s="194" t="s">
        <v>19</v>
      </c>
      <c r="N119" s="195" t="s">
        <v>44</v>
      </c>
      <c r="O119" s="62"/>
      <c r="P119" s="196">
        <f>O119*H119</f>
        <v>0</v>
      </c>
      <c r="Q119" s="196">
        <v>0</v>
      </c>
      <c r="R119" s="196">
        <f>Q119*H119</f>
        <v>0</v>
      </c>
      <c r="S119" s="196">
        <v>0</v>
      </c>
      <c r="T119" s="197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8" t="s">
        <v>328</v>
      </c>
      <c r="AT119" s="198" t="s">
        <v>158</v>
      </c>
      <c r="AU119" s="198" t="s">
        <v>83</v>
      </c>
      <c r="AY119" s="15" t="s">
        <v>156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5" t="s">
        <v>81</v>
      </c>
      <c r="BK119" s="199">
        <f>ROUND(I119*H119,2)</f>
        <v>0</v>
      </c>
      <c r="BL119" s="15" t="s">
        <v>328</v>
      </c>
      <c r="BM119" s="198" t="s">
        <v>715</v>
      </c>
    </row>
    <row r="120" spans="1:65" s="12" customFormat="1" ht="22.9" customHeight="1">
      <c r="B120" s="170"/>
      <c r="C120" s="171"/>
      <c r="D120" s="172" t="s">
        <v>72</v>
      </c>
      <c r="E120" s="184" t="s">
        <v>457</v>
      </c>
      <c r="F120" s="184" t="s">
        <v>458</v>
      </c>
      <c r="G120" s="171"/>
      <c r="H120" s="171"/>
      <c r="I120" s="174"/>
      <c r="J120" s="185">
        <f>BK120</f>
        <v>0</v>
      </c>
      <c r="K120" s="171"/>
      <c r="L120" s="176"/>
      <c r="M120" s="177"/>
      <c r="N120" s="178"/>
      <c r="O120" s="178"/>
      <c r="P120" s="179">
        <f>P121</f>
        <v>0</v>
      </c>
      <c r="Q120" s="178"/>
      <c r="R120" s="179">
        <f>R121</f>
        <v>0</v>
      </c>
      <c r="S120" s="178"/>
      <c r="T120" s="180">
        <f>T121</f>
        <v>0</v>
      </c>
      <c r="AR120" s="181" t="s">
        <v>175</v>
      </c>
      <c r="AT120" s="182" t="s">
        <v>72</v>
      </c>
      <c r="AU120" s="182" t="s">
        <v>81</v>
      </c>
      <c r="AY120" s="181" t="s">
        <v>156</v>
      </c>
      <c r="BK120" s="183">
        <f>BK121</f>
        <v>0</v>
      </c>
    </row>
    <row r="121" spans="1:65" s="2" customFormat="1" ht="24" customHeight="1">
      <c r="A121" s="32"/>
      <c r="B121" s="33"/>
      <c r="C121" s="186" t="s">
        <v>382</v>
      </c>
      <c r="D121" s="186" t="s">
        <v>158</v>
      </c>
      <c r="E121" s="187" t="s">
        <v>459</v>
      </c>
      <c r="F121" s="188" t="s">
        <v>716</v>
      </c>
      <c r="G121" s="189" t="s">
        <v>327</v>
      </c>
      <c r="H121" s="190">
        <v>1</v>
      </c>
      <c r="I121" s="191"/>
      <c r="J121" s="192">
        <f>ROUND(I121*H121,2)</f>
        <v>0</v>
      </c>
      <c r="K121" s="193"/>
      <c r="L121" s="37"/>
      <c r="M121" s="211" t="s">
        <v>19</v>
      </c>
      <c r="N121" s="212" t="s">
        <v>44</v>
      </c>
      <c r="O121" s="213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8" t="s">
        <v>328</v>
      </c>
      <c r="AT121" s="198" t="s">
        <v>158</v>
      </c>
      <c r="AU121" s="198" t="s">
        <v>83</v>
      </c>
      <c r="AY121" s="15" t="s">
        <v>156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5" t="s">
        <v>81</v>
      </c>
      <c r="BK121" s="199">
        <f>ROUND(I121*H121,2)</f>
        <v>0</v>
      </c>
      <c r="BL121" s="15" t="s">
        <v>328</v>
      </c>
      <c r="BM121" s="198" t="s">
        <v>717</v>
      </c>
    </row>
    <row r="122" spans="1:65" s="2" customFormat="1" ht="6.95" customHeight="1">
      <c r="A122" s="32"/>
      <c r="B122" s="45"/>
      <c r="C122" s="46"/>
      <c r="D122" s="46"/>
      <c r="E122" s="46"/>
      <c r="F122" s="46"/>
      <c r="G122" s="46"/>
      <c r="H122" s="46"/>
      <c r="I122" s="134"/>
      <c r="J122" s="46"/>
      <c r="K122" s="46"/>
      <c r="L122" s="37"/>
      <c r="M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</sheetData>
  <sheetProtection algorithmName="SHA-512" hashValue="Iu2PzyI9m1qze2gQLUiXpSpv1bufTZzyXxicGz4EnFMcmE/WJBDeDBaaGFVGbQrAlyIDvzEc1lxssRom32ahcQ==" saltValue="3x1/4jQ3xUmy5Y4Ys85fMuRpGKPGwNFZpj58DMCKDTtuZ6MWyxmY9C7kno4KE+aimjwLrFStc7aS1vHlyUbeRw==" spinCount="100000" sheet="1" objects="1" scenarios="1" formatColumns="0" formatRows="0" autoFilter="0"/>
  <autoFilter ref="C89:K121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4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5" t="s">
        <v>110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83</v>
      </c>
    </row>
    <row r="4" spans="1:46" s="1" customFormat="1" ht="24.95" customHeight="1">
      <c r="B4" s="18"/>
      <c r="D4" s="103" t="s">
        <v>120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34" t="str">
        <f>'Rekapitulace stavby'!K6</f>
        <v>Odstraňování postradatelných objektů SŽDC - demolice (obvod OŘ PHA)</v>
      </c>
      <c r="F7" s="335"/>
      <c r="G7" s="335"/>
      <c r="H7" s="335"/>
      <c r="I7" s="99"/>
      <c r="L7" s="18"/>
    </row>
    <row r="8" spans="1:46" s="2" customFormat="1" ht="12" customHeight="1">
      <c r="A8" s="32"/>
      <c r="B8" s="37"/>
      <c r="C8" s="32"/>
      <c r="D8" s="105" t="s">
        <v>121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6" t="s">
        <v>718</v>
      </c>
      <c r="F9" s="337"/>
      <c r="G9" s="337"/>
      <c r="H9" s="337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18</v>
      </c>
      <c r="E11" s="32"/>
      <c r="F11" s="108" t="s">
        <v>19</v>
      </c>
      <c r="G11" s="32"/>
      <c r="H11" s="32"/>
      <c r="I11" s="109" t="s">
        <v>20</v>
      </c>
      <c r="J11" s="108" t="s">
        <v>19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21</v>
      </c>
      <c r="E12" s="32"/>
      <c r="F12" s="108" t="s">
        <v>719</v>
      </c>
      <c r="G12" s="32"/>
      <c r="H12" s="32"/>
      <c r="I12" s="109" t="s">
        <v>23</v>
      </c>
      <c r="J12" s="110" t="str">
        <f>'Rekapitulace stavby'!AN8</f>
        <v>28. 11. 2019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25</v>
      </c>
      <c r="E14" s="32"/>
      <c r="F14" s="32"/>
      <c r="G14" s="32"/>
      <c r="H14" s="32"/>
      <c r="I14" s="109" t="s">
        <v>26</v>
      </c>
      <c r="J14" s="108" t="s">
        <v>27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28</v>
      </c>
      <c r="F15" s="32"/>
      <c r="G15" s="32"/>
      <c r="H15" s="32"/>
      <c r="I15" s="109" t="s">
        <v>29</v>
      </c>
      <c r="J15" s="108" t="s">
        <v>30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31</v>
      </c>
      <c r="E17" s="32"/>
      <c r="F17" s="32"/>
      <c r="G17" s="32"/>
      <c r="H17" s="32"/>
      <c r="I17" s="109" t="s">
        <v>26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8" t="str">
        <f>'Rekapitulace stavby'!E14</f>
        <v>Vyplň údaj</v>
      </c>
      <c r="F18" s="339"/>
      <c r="G18" s="339"/>
      <c r="H18" s="339"/>
      <c r="I18" s="109" t="s">
        <v>29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33</v>
      </c>
      <c r="E20" s="32"/>
      <c r="F20" s="32"/>
      <c r="G20" s="32"/>
      <c r="H20" s="32"/>
      <c r="I20" s="109" t="s">
        <v>26</v>
      </c>
      <c r="J20" s="108" t="str">
        <f>IF('Rekapitulace stavby'!AN16="","",'Rekapitulace stavby'!AN16)</f>
        <v/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tr">
        <f>IF('Rekapitulace stavby'!E17="","",'Rekapitulace stavby'!E17)</f>
        <v xml:space="preserve"> </v>
      </c>
      <c r="F21" s="32"/>
      <c r="G21" s="32"/>
      <c r="H21" s="32"/>
      <c r="I21" s="109" t="s">
        <v>29</v>
      </c>
      <c r="J21" s="108" t="str">
        <f>IF('Rekapitulace stavby'!AN17="","",'Rekapitulace stavby'!AN17)</f>
        <v/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35</v>
      </c>
      <c r="E23" s="32"/>
      <c r="F23" s="32"/>
      <c r="G23" s="32"/>
      <c r="H23" s="32"/>
      <c r="I23" s="109" t="s">
        <v>26</v>
      </c>
      <c r="J23" s="108" t="s">
        <v>19</v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">
        <v>36</v>
      </c>
      <c r="F24" s="32"/>
      <c r="G24" s="32"/>
      <c r="H24" s="32"/>
      <c r="I24" s="109" t="s">
        <v>29</v>
      </c>
      <c r="J24" s="108" t="s">
        <v>19</v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37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1"/>
      <c r="B27" s="112"/>
      <c r="C27" s="111"/>
      <c r="D27" s="111"/>
      <c r="E27" s="340" t="s">
        <v>19</v>
      </c>
      <c r="F27" s="340"/>
      <c r="G27" s="340"/>
      <c r="H27" s="340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39</v>
      </c>
      <c r="E30" s="32"/>
      <c r="F30" s="32"/>
      <c r="G30" s="32"/>
      <c r="H30" s="32"/>
      <c r="I30" s="106"/>
      <c r="J30" s="118">
        <f>ROUND(J94,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41</v>
      </c>
      <c r="G32" s="32"/>
      <c r="H32" s="32"/>
      <c r="I32" s="120" t="s">
        <v>40</v>
      </c>
      <c r="J32" s="119" t="s">
        <v>42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43</v>
      </c>
      <c r="E33" s="105" t="s">
        <v>44</v>
      </c>
      <c r="F33" s="122">
        <f>ROUND((SUM(BE94:BE153)),  2)</f>
        <v>0</v>
      </c>
      <c r="G33" s="32"/>
      <c r="H33" s="32"/>
      <c r="I33" s="123">
        <v>0.21</v>
      </c>
      <c r="J33" s="122">
        <f>ROUND(((SUM(BE94:BE153))*I33),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45</v>
      </c>
      <c r="F34" s="122">
        <f>ROUND((SUM(BF94:BF153)),  2)</f>
        <v>0</v>
      </c>
      <c r="G34" s="32"/>
      <c r="H34" s="32"/>
      <c r="I34" s="123">
        <v>0.15</v>
      </c>
      <c r="J34" s="122">
        <f>ROUND(((SUM(BF94:BF153))*I34),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46</v>
      </c>
      <c r="F35" s="122">
        <f>ROUND((SUM(BG94:BG153)),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47</v>
      </c>
      <c r="F36" s="122">
        <f>ROUND((SUM(BH94:BH153)),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48</v>
      </c>
      <c r="F37" s="122">
        <f>ROUND((SUM(BI94:BI153)),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124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1" t="str">
        <f>E7</f>
        <v>Odstraňování postradatelných objektů SŽDC - demolice (obvod OŘ PHA)</v>
      </c>
      <c r="F48" s="342"/>
      <c r="G48" s="342"/>
      <c r="H48" s="342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121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14" t="str">
        <f>E9</f>
        <v>SO.10 - Praha Vyšehrad - stavědlo č.1 (5000145356)</v>
      </c>
      <c r="F50" s="343"/>
      <c r="G50" s="343"/>
      <c r="H50" s="343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>Praha Vyšehrad</v>
      </c>
      <c r="G52" s="34"/>
      <c r="H52" s="34"/>
      <c r="I52" s="109" t="s">
        <v>23</v>
      </c>
      <c r="J52" s="57" t="str">
        <f>IF(J12="","",J12)</f>
        <v>28. 11. 2019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>Správa železniční dopravní cesty, s.o.</v>
      </c>
      <c r="G54" s="34"/>
      <c r="H54" s="34"/>
      <c r="I54" s="109" t="s">
        <v>33</v>
      </c>
      <c r="J54" s="30" t="str">
        <f>E21</f>
        <v xml:space="preserve"> 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31</v>
      </c>
      <c r="D55" s="34"/>
      <c r="E55" s="34"/>
      <c r="F55" s="25" t="str">
        <f>IF(E18="","",E18)</f>
        <v>Vyplň údaj</v>
      </c>
      <c r="G55" s="34"/>
      <c r="H55" s="34"/>
      <c r="I55" s="109" t="s">
        <v>35</v>
      </c>
      <c r="J55" s="30" t="str">
        <f>E24</f>
        <v>L. Malý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125</v>
      </c>
      <c r="D57" s="139"/>
      <c r="E57" s="139"/>
      <c r="F57" s="139"/>
      <c r="G57" s="139"/>
      <c r="H57" s="139"/>
      <c r="I57" s="140"/>
      <c r="J57" s="141" t="s">
        <v>126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71</v>
      </c>
      <c r="D59" s="34"/>
      <c r="E59" s="34"/>
      <c r="F59" s="34"/>
      <c r="G59" s="34"/>
      <c r="H59" s="34"/>
      <c r="I59" s="106"/>
      <c r="J59" s="75">
        <f>J94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127</v>
      </c>
    </row>
    <row r="60" spans="1:47" s="9" customFormat="1" ht="24.95" customHeight="1">
      <c r="B60" s="143"/>
      <c r="C60" s="144"/>
      <c r="D60" s="145" t="s">
        <v>128</v>
      </c>
      <c r="E60" s="146"/>
      <c r="F60" s="146"/>
      <c r="G60" s="146"/>
      <c r="H60" s="146"/>
      <c r="I60" s="147"/>
      <c r="J60" s="148">
        <f>J95</f>
        <v>0</v>
      </c>
      <c r="K60" s="144"/>
      <c r="L60" s="149"/>
    </row>
    <row r="61" spans="1:47" s="10" customFormat="1" ht="19.899999999999999" customHeight="1">
      <c r="B61" s="150"/>
      <c r="C61" s="151"/>
      <c r="D61" s="152" t="s">
        <v>129</v>
      </c>
      <c r="E61" s="153"/>
      <c r="F61" s="153"/>
      <c r="G61" s="153"/>
      <c r="H61" s="153"/>
      <c r="I61" s="154"/>
      <c r="J61" s="155">
        <f>J96</f>
        <v>0</v>
      </c>
      <c r="K61" s="151"/>
      <c r="L61" s="156"/>
    </row>
    <row r="62" spans="1:47" s="10" customFormat="1" ht="19.899999999999999" customHeight="1">
      <c r="B62" s="150"/>
      <c r="C62" s="151"/>
      <c r="D62" s="152" t="s">
        <v>131</v>
      </c>
      <c r="E62" s="153"/>
      <c r="F62" s="153"/>
      <c r="G62" s="153"/>
      <c r="H62" s="153"/>
      <c r="I62" s="154"/>
      <c r="J62" s="155">
        <f>J110</f>
        <v>0</v>
      </c>
      <c r="K62" s="151"/>
      <c r="L62" s="156"/>
    </row>
    <row r="63" spans="1:47" s="10" customFormat="1" ht="19.899999999999999" customHeight="1">
      <c r="B63" s="150"/>
      <c r="C63" s="151"/>
      <c r="D63" s="152" t="s">
        <v>132</v>
      </c>
      <c r="E63" s="153"/>
      <c r="F63" s="153"/>
      <c r="G63" s="153"/>
      <c r="H63" s="153"/>
      <c r="I63" s="154"/>
      <c r="J63" s="155">
        <f>J118</f>
        <v>0</v>
      </c>
      <c r="K63" s="151"/>
      <c r="L63" s="156"/>
    </row>
    <row r="64" spans="1:47" s="9" customFormat="1" ht="24.95" customHeight="1">
      <c r="B64" s="143"/>
      <c r="C64" s="144"/>
      <c r="D64" s="145" t="s">
        <v>133</v>
      </c>
      <c r="E64" s="146"/>
      <c r="F64" s="146"/>
      <c r="G64" s="146"/>
      <c r="H64" s="146"/>
      <c r="I64" s="147"/>
      <c r="J64" s="148">
        <f>J127</f>
        <v>0</v>
      </c>
      <c r="K64" s="144"/>
      <c r="L64" s="149"/>
    </row>
    <row r="65" spans="1:31" s="10" customFormat="1" ht="19.899999999999999" customHeight="1">
      <c r="B65" s="150"/>
      <c r="C65" s="151"/>
      <c r="D65" s="152" t="s">
        <v>338</v>
      </c>
      <c r="E65" s="153"/>
      <c r="F65" s="153"/>
      <c r="G65" s="153"/>
      <c r="H65" s="153"/>
      <c r="I65" s="154"/>
      <c r="J65" s="155">
        <f>J128</f>
        <v>0</v>
      </c>
      <c r="K65" s="151"/>
      <c r="L65" s="156"/>
    </row>
    <row r="66" spans="1:31" s="10" customFormat="1" ht="19.899999999999999" customHeight="1">
      <c r="B66" s="150"/>
      <c r="C66" s="151"/>
      <c r="D66" s="152" t="s">
        <v>340</v>
      </c>
      <c r="E66" s="153"/>
      <c r="F66" s="153"/>
      <c r="G66" s="153"/>
      <c r="H66" s="153"/>
      <c r="I66" s="154"/>
      <c r="J66" s="155">
        <f>J131</f>
        <v>0</v>
      </c>
      <c r="K66" s="151"/>
      <c r="L66" s="156"/>
    </row>
    <row r="67" spans="1:31" s="10" customFormat="1" ht="19.899999999999999" customHeight="1">
      <c r="B67" s="150"/>
      <c r="C67" s="151"/>
      <c r="D67" s="152" t="s">
        <v>135</v>
      </c>
      <c r="E67" s="153"/>
      <c r="F67" s="153"/>
      <c r="G67" s="153"/>
      <c r="H67" s="153"/>
      <c r="I67" s="154"/>
      <c r="J67" s="155">
        <f>J136</f>
        <v>0</v>
      </c>
      <c r="K67" s="151"/>
      <c r="L67" s="156"/>
    </row>
    <row r="68" spans="1:31" s="10" customFormat="1" ht="19.899999999999999" customHeight="1">
      <c r="B68" s="150"/>
      <c r="C68" s="151"/>
      <c r="D68" s="152" t="s">
        <v>139</v>
      </c>
      <c r="E68" s="153"/>
      <c r="F68" s="153"/>
      <c r="G68" s="153"/>
      <c r="H68" s="153"/>
      <c r="I68" s="154"/>
      <c r="J68" s="155">
        <f>J138</f>
        <v>0</v>
      </c>
      <c r="K68" s="151"/>
      <c r="L68" s="156"/>
    </row>
    <row r="69" spans="1:31" s="10" customFormat="1" ht="19.899999999999999" customHeight="1">
      <c r="B69" s="150"/>
      <c r="C69" s="151"/>
      <c r="D69" s="152" t="s">
        <v>140</v>
      </c>
      <c r="E69" s="153"/>
      <c r="F69" s="153"/>
      <c r="G69" s="153"/>
      <c r="H69" s="153"/>
      <c r="I69" s="154"/>
      <c r="J69" s="155">
        <f>J140</f>
        <v>0</v>
      </c>
      <c r="K69" s="151"/>
      <c r="L69" s="156"/>
    </row>
    <row r="70" spans="1:31" s="9" customFormat="1" ht="24.95" customHeight="1">
      <c r="B70" s="143"/>
      <c r="C70" s="144"/>
      <c r="D70" s="145" t="s">
        <v>138</v>
      </c>
      <c r="E70" s="146"/>
      <c r="F70" s="146"/>
      <c r="G70" s="146"/>
      <c r="H70" s="146"/>
      <c r="I70" s="147"/>
      <c r="J70" s="148">
        <f>J142</f>
        <v>0</v>
      </c>
      <c r="K70" s="144"/>
      <c r="L70" s="149"/>
    </row>
    <row r="71" spans="1:31" s="10" customFormat="1" ht="19.899999999999999" customHeight="1">
      <c r="B71" s="150"/>
      <c r="C71" s="151"/>
      <c r="D71" s="152" t="s">
        <v>341</v>
      </c>
      <c r="E71" s="153"/>
      <c r="F71" s="153"/>
      <c r="G71" s="153"/>
      <c r="H71" s="153"/>
      <c r="I71" s="154"/>
      <c r="J71" s="155">
        <f>J143</f>
        <v>0</v>
      </c>
      <c r="K71" s="151"/>
      <c r="L71" s="156"/>
    </row>
    <row r="72" spans="1:31" s="10" customFormat="1" ht="19.899999999999999" customHeight="1">
      <c r="B72" s="150"/>
      <c r="C72" s="151"/>
      <c r="D72" s="152" t="s">
        <v>342</v>
      </c>
      <c r="E72" s="153"/>
      <c r="F72" s="153"/>
      <c r="G72" s="153"/>
      <c r="H72" s="153"/>
      <c r="I72" s="154"/>
      <c r="J72" s="155">
        <f>J145</f>
        <v>0</v>
      </c>
      <c r="K72" s="151"/>
      <c r="L72" s="156"/>
    </row>
    <row r="73" spans="1:31" s="10" customFormat="1" ht="19.899999999999999" customHeight="1">
      <c r="B73" s="150"/>
      <c r="C73" s="151"/>
      <c r="D73" s="152" t="s">
        <v>343</v>
      </c>
      <c r="E73" s="153"/>
      <c r="F73" s="153"/>
      <c r="G73" s="153"/>
      <c r="H73" s="153"/>
      <c r="I73" s="154"/>
      <c r="J73" s="155">
        <f>J148</f>
        <v>0</v>
      </c>
      <c r="K73" s="151"/>
      <c r="L73" s="156"/>
    </row>
    <row r="74" spans="1:31" s="10" customFormat="1" ht="19.899999999999999" customHeight="1">
      <c r="B74" s="150"/>
      <c r="C74" s="151"/>
      <c r="D74" s="152" t="s">
        <v>344</v>
      </c>
      <c r="E74" s="153"/>
      <c r="F74" s="153"/>
      <c r="G74" s="153"/>
      <c r="H74" s="153"/>
      <c r="I74" s="154"/>
      <c r="J74" s="155">
        <f>J151</f>
        <v>0</v>
      </c>
      <c r="K74" s="151"/>
      <c r="L74" s="156"/>
    </row>
    <row r="75" spans="1:31" s="2" customFormat="1" ht="21.75" customHeight="1">
      <c r="A75" s="32"/>
      <c r="B75" s="33"/>
      <c r="C75" s="34"/>
      <c r="D75" s="34"/>
      <c r="E75" s="34"/>
      <c r="F75" s="34"/>
      <c r="G75" s="34"/>
      <c r="H75" s="34"/>
      <c r="I75" s="106"/>
      <c r="J75" s="34"/>
      <c r="K75" s="34"/>
      <c r="L75" s="10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6.95" customHeight="1">
      <c r="A76" s="32"/>
      <c r="B76" s="45"/>
      <c r="C76" s="46"/>
      <c r="D76" s="46"/>
      <c r="E76" s="46"/>
      <c r="F76" s="46"/>
      <c r="G76" s="46"/>
      <c r="H76" s="46"/>
      <c r="I76" s="134"/>
      <c r="J76" s="46"/>
      <c r="K76" s="46"/>
      <c r="L76" s="10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80" spans="1:31" s="2" customFormat="1" ht="6.95" customHeight="1">
      <c r="A80" s="32"/>
      <c r="B80" s="47"/>
      <c r="C80" s="48"/>
      <c r="D80" s="48"/>
      <c r="E80" s="48"/>
      <c r="F80" s="48"/>
      <c r="G80" s="48"/>
      <c r="H80" s="48"/>
      <c r="I80" s="137"/>
      <c r="J80" s="48"/>
      <c r="K80" s="48"/>
      <c r="L80" s="10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3" s="2" customFormat="1" ht="24.95" customHeight="1">
      <c r="A81" s="32"/>
      <c r="B81" s="33"/>
      <c r="C81" s="21" t="s">
        <v>141</v>
      </c>
      <c r="D81" s="34"/>
      <c r="E81" s="34"/>
      <c r="F81" s="34"/>
      <c r="G81" s="34"/>
      <c r="H81" s="34"/>
      <c r="I81" s="106"/>
      <c r="J81" s="34"/>
      <c r="K81" s="34"/>
      <c r="L81" s="10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3" s="2" customFormat="1" ht="6.95" customHeight="1">
      <c r="A82" s="32"/>
      <c r="B82" s="33"/>
      <c r="C82" s="34"/>
      <c r="D82" s="34"/>
      <c r="E82" s="34"/>
      <c r="F82" s="34"/>
      <c r="G82" s="34"/>
      <c r="H82" s="34"/>
      <c r="I82" s="106"/>
      <c r="J82" s="34"/>
      <c r="K82" s="34"/>
      <c r="L82" s="10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3" s="2" customFormat="1" ht="12" customHeight="1">
      <c r="A83" s="32"/>
      <c r="B83" s="33"/>
      <c r="C83" s="27" t="s">
        <v>16</v>
      </c>
      <c r="D83" s="34"/>
      <c r="E83" s="34"/>
      <c r="F83" s="34"/>
      <c r="G83" s="34"/>
      <c r="H83" s="34"/>
      <c r="I83" s="106"/>
      <c r="J83" s="34"/>
      <c r="K83" s="34"/>
      <c r="L83" s="10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3" s="2" customFormat="1" ht="16.5" customHeight="1">
      <c r="A84" s="32"/>
      <c r="B84" s="33"/>
      <c r="C84" s="34"/>
      <c r="D84" s="34"/>
      <c r="E84" s="341" t="str">
        <f>E7</f>
        <v>Odstraňování postradatelných objektů SŽDC - demolice (obvod OŘ PHA)</v>
      </c>
      <c r="F84" s="342"/>
      <c r="G84" s="342"/>
      <c r="H84" s="342"/>
      <c r="I84" s="106"/>
      <c r="J84" s="34"/>
      <c r="K84" s="34"/>
      <c r="L84" s="10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3" s="2" customFormat="1" ht="12" customHeight="1">
      <c r="A85" s="32"/>
      <c r="B85" s="33"/>
      <c r="C85" s="27" t="s">
        <v>121</v>
      </c>
      <c r="D85" s="34"/>
      <c r="E85" s="34"/>
      <c r="F85" s="34"/>
      <c r="G85" s="34"/>
      <c r="H85" s="34"/>
      <c r="I85" s="106"/>
      <c r="J85" s="34"/>
      <c r="K85" s="34"/>
      <c r="L85" s="10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3" s="2" customFormat="1" ht="16.5" customHeight="1">
      <c r="A86" s="32"/>
      <c r="B86" s="33"/>
      <c r="C86" s="34"/>
      <c r="D86" s="34"/>
      <c r="E86" s="314" t="str">
        <f>E9</f>
        <v>SO.10 - Praha Vyšehrad - stavědlo č.1 (5000145356)</v>
      </c>
      <c r="F86" s="343"/>
      <c r="G86" s="343"/>
      <c r="H86" s="343"/>
      <c r="I86" s="106"/>
      <c r="J86" s="34"/>
      <c r="K86" s="34"/>
      <c r="L86" s="10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3" s="2" customFormat="1" ht="6.95" customHeight="1">
      <c r="A87" s="32"/>
      <c r="B87" s="33"/>
      <c r="C87" s="34"/>
      <c r="D87" s="34"/>
      <c r="E87" s="34"/>
      <c r="F87" s="34"/>
      <c r="G87" s="34"/>
      <c r="H87" s="34"/>
      <c r="I87" s="106"/>
      <c r="J87" s="34"/>
      <c r="K87" s="34"/>
      <c r="L87" s="10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3" s="2" customFormat="1" ht="12" customHeight="1">
      <c r="A88" s="32"/>
      <c r="B88" s="33"/>
      <c r="C88" s="27" t="s">
        <v>21</v>
      </c>
      <c r="D88" s="34"/>
      <c r="E88" s="34"/>
      <c r="F88" s="25" t="str">
        <f>F12</f>
        <v>Praha Vyšehrad</v>
      </c>
      <c r="G88" s="34"/>
      <c r="H88" s="34"/>
      <c r="I88" s="109" t="s">
        <v>23</v>
      </c>
      <c r="J88" s="57" t="str">
        <f>IF(J12="","",J12)</f>
        <v>28. 11. 2019</v>
      </c>
      <c r="K88" s="34"/>
      <c r="L88" s="10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3" s="2" customFormat="1" ht="6.95" customHeight="1">
      <c r="A89" s="32"/>
      <c r="B89" s="33"/>
      <c r="C89" s="34"/>
      <c r="D89" s="34"/>
      <c r="E89" s="34"/>
      <c r="F89" s="34"/>
      <c r="G89" s="34"/>
      <c r="H89" s="34"/>
      <c r="I89" s="106"/>
      <c r="J89" s="34"/>
      <c r="K89" s="34"/>
      <c r="L89" s="10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63" s="2" customFormat="1" ht="15.2" customHeight="1">
      <c r="A90" s="32"/>
      <c r="B90" s="33"/>
      <c r="C90" s="27" t="s">
        <v>25</v>
      </c>
      <c r="D90" s="34"/>
      <c r="E90" s="34"/>
      <c r="F90" s="25" t="str">
        <f>E15</f>
        <v>Správa železniční dopravní cesty, s.o.</v>
      </c>
      <c r="G90" s="34"/>
      <c r="H90" s="34"/>
      <c r="I90" s="109" t="s">
        <v>33</v>
      </c>
      <c r="J90" s="30" t="str">
        <f>E21</f>
        <v xml:space="preserve"> </v>
      </c>
      <c r="K90" s="34"/>
      <c r="L90" s="10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63" s="2" customFormat="1" ht="15.2" customHeight="1">
      <c r="A91" s="32"/>
      <c r="B91" s="33"/>
      <c r="C91" s="27" t="s">
        <v>31</v>
      </c>
      <c r="D91" s="34"/>
      <c r="E91" s="34"/>
      <c r="F91" s="25" t="str">
        <f>IF(E18="","",E18)</f>
        <v>Vyplň údaj</v>
      </c>
      <c r="G91" s="34"/>
      <c r="H91" s="34"/>
      <c r="I91" s="109" t="s">
        <v>35</v>
      </c>
      <c r="J91" s="30" t="str">
        <f>E24</f>
        <v>L. Malý</v>
      </c>
      <c r="K91" s="34"/>
      <c r="L91" s="10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63" s="2" customFormat="1" ht="10.35" customHeight="1">
      <c r="A92" s="32"/>
      <c r="B92" s="33"/>
      <c r="C92" s="34"/>
      <c r="D92" s="34"/>
      <c r="E92" s="34"/>
      <c r="F92" s="34"/>
      <c r="G92" s="34"/>
      <c r="H92" s="34"/>
      <c r="I92" s="106"/>
      <c r="J92" s="34"/>
      <c r="K92" s="34"/>
      <c r="L92" s="10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63" s="11" customFormat="1" ht="29.25" customHeight="1">
      <c r="A93" s="157"/>
      <c r="B93" s="158"/>
      <c r="C93" s="159" t="s">
        <v>142</v>
      </c>
      <c r="D93" s="160" t="s">
        <v>58</v>
      </c>
      <c r="E93" s="160" t="s">
        <v>54</v>
      </c>
      <c r="F93" s="160" t="s">
        <v>55</v>
      </c>
      <c r="G93" s="160" t="s">
        <v>143</v>
      </c>
      <c r="H93" s="160" t="s">
        <v>144</v>
      </c>
      <c r="I93" s="161" t="s">
        <v>145</v>
      </c>
      <c r="J93" s="162" t="s">
        <v>126</v>
      </c>
      <c r="K93" s="163" t="s">
        <v>146</v>
      </c>
      <c r="L93" s="164"/>
      <c r="M93" s="66" t="s">
        <v>19</v>
      </c>
      <c r="N93" s="67" t="s">
        <v>43</v>
      </c>
      <c r="O93" s="67" t="s">
        <v>147</v>
      </c>
      <c r="P93" s="67" t="s">
        <v>148</v>
      </c>
      <c r="Q93" s="67" t="s">
        <v>149</v>
      </c>
      <c r="R93" s="67" t="s">
        <v>150</v>
      </c>
      <c r="S93" s="67" t="s">
        <v>151</v>
      </c>
      <c r="T93" s="68" t="s">
        <v>152</v>
      </c>
      <c r="U93" s="157"/>
      <c r="V93" s="157"/>
      <c r="W93" s="157"/>
      <c r="X93" s="157"/>
      <c r="Y93" s="157"/>
      <c r="Z93" s="157"/>
      <c r="AA93" s="157"/>
      <c r="AB93" s="157"/>
      <c r="AC93" s="157"/>
      <c r="AD93" s="157"/>
      <c r="AE93" s="157"/>
    </row>
    <row r="94" spans="1:63" s="2" customFormat="1" ht="22.9" customHeight="1">
      <c r="A94" s="32"/>
      <c r="B94" s="33"/>
      <c r="C94" s="73" t="s">
        <v>153</v>
      </c>
      <c r="D94" s="34"/>
      <c r="E94" s="34"/>
      <c r="F94" s="34"/>
      <c r="G94" s="34"/>
      <c r="H94" s="34"/>
      <c r="I94" s="106"/>
      <c r="J94" s="165">
        <f>BK94</f>
        <v>0</v>
      </c>
      <c r="K94" s="34"/>
      <c r="L94" s="37"/>
      <c r="M94" s="69"/>
      <c r="N94" s="166"/>
      <c r="O94" s="70"/>
      <c r="P94" s="167">
        <f>P95+P127+P142</f>
        <v>0</v>
      </c>
      <c r="Q94" s="70"/>
      <c r="R94" s="167">
        <f>R95+R127+R142</f>
        <v>19.388134999999995</v>
      </c>
      <c r="S94" s="70"/>
      <c r="T94" s="168">
        <f>T95+T127+T142</f>
        <v>110.321609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5" t="s">
        <v>72</v>
      </c>
      <c r="AU94" s="15" t="s">
        <v>127</v>
      </c>
      <c r="BK94" s="169">
        <f>BK95+BK127+BK142</f>
        <v>0</v>
      </c>
    </row>
    <row r="95" spans="1:63" s="12" customFormat="1" ht="25.9" customHeight="1">
      <c r="B95" s="170"/>
      <c r="C95" s="171"/>
      <c r="D95" s="172" t="s">
        <v>72</v>
      </c>
      <c r="E95" s="173" t="s">
        <v>154</v>
      </c>
      <c r="F95" s="173" t="s">
        <v>155</v>
      </c>
      <c r="G95" s="171"/>
      <c r="H95" s="171"/>
      <c r="I95" s="174"/>
      <c r="J95" s="175">
        <f>BK95</f>
        <v>0</v>
      </c>
      <c r="K95" s="171"/>
      <c r="L95" s="176"/>
      <c r="M95" s="177"/>
      <c r="N95" s="178"/>
      <c r="O95" s="178"/>
      <c r="P95" s="179">
        <f>P96+P110+P118</f>
        <v>0</v>
      </c>
      <c r="Q95" s="178"/>
      <c r="R95" s="179">
        <f>R96+R110+R118</f>
        <v>19.388134999999995</v>
      </c>
      <c r="S95" s="178"/>
      <c r="T95" s="180">
        <f>T96+T110+T118</f>
        <v>109.280979</v>
      </c>
      <c r="AR95" s="181" t="s">
        <v>81</v>
      </c>
      <c r="AT95" s="182" t="s">
        <v>72</v>
      </c>
      <c r="AU95" s="182" t="s">
        <v>73</v>
      </c>
      <c r="AY95" s="181" t="s">
        <v>156</v>
      </c>
      <c r="BK95" s="183">
        <f>BK96+BK110+BK118</f>
        <v>0</v>
      </c>
    </row>
    <row r="96" spans="1:63" s="12" customFormat="1" ht="22.9" customHeight="1">
      <c r="B96" s="170"/>
      <c r="C96" s="171"/>
      <c r="D96" s="172" t="s">
        <v>72</v>
      </c>
      <c r="E96" s="184" t="s">
        <v>81</v>
      </c>
      <c r="F96" s="184" t="s">
        <v>157</v>
      </c>
      <c r="G96" s="171"/>
      <c r="H96" s="171"/>
      <c r="I96" s="174"/>
      <c r="J96" s="185">
        <f>BK96</f>
        <v>0</v>
      </c>
      <c r="K96" s="171"/>
      <c r="L96" s="176"/>
      <c r="M96" s="177"/>
      <c r="N96" s="178"/>
      <c r="O96" s="178"/>
      <c r="P96" s="179">
        <f>SUM(P97:P109)</f>
        <v>0</v>
      </c>
      <c r="Q96" s="178"/>
      <c r="R96" s="179">
        <f>SUM(R97:R109)</f>
        <v>19.387109999999996</v>
      </c>
      <c r="S96" s="178"/>
      <c r="T96" s="180">
        <f>SUM(T97:T109)</f>
        <v>5</v>
      </c>
      <c r="AR96" s="181" t="s">
        <v>81</v>
      </c>
      <c r="AT96" s="182" t="s">
        <v>72</v>
      </c>
      <c r="AU96" s="182" t="s">
        <v>81</v>
      </c>
      <c r="AY96" s="181" t="s">
        <v>156</v>
      </c>
      <c r="BK96" s="183">
        <f>SUM(BK97:BK109)</f>
        <v>0</v>
      </c>
    </row>
    <row r="97" spans="1:65" s="2" customFormat="1" ht="24" customHeight="1">
      <c r="A97" s="32"/>
      <c r="B97" s="33"/>
      <c r="C97" s="186" t="s">
        <v>81</v>
      </c>
      <c r="D97" s="186" t="s">
        <v>158</v>
      </c>
      <c r="E97" s="187" t="s">
        <v>159</v>
      </c>
      <c r="F97" s="188" t="s">
        <v>160</v>
      </c>
      <c r="G97" s="189" t="s">
        <v>161</v>
      </c>
      <c r="H97" s="190">
        <v>85</v>
      </c>
      <c r="I97" s="191"/>
      <c r="J97" s="192">
        <f t="shared" ref="J97:J109" si="0">ROUND(I97*H97,2)</f>
        <v>0</v>
      </c>
      <c r="K97" s="193"/>
      <c r="L97" s="37"/>
      <c r="M97" s="194" t="s">
        <v>19</v>
      </c>
      <c r="N97" s="195" t="s">
        <v>44</v>
      </c>
      <c r="O97" s="62"/>
      <c r="P97" s="196">
        <f t="shared" ref="P97:P109" si="1">O97*H97</f>
        <v>0</v>
      </c>
      <c r="Q97" s="196">
        <v>0</v>
      </c>
      <c r="R97" s="196">
        <f t="shared" ref="R97:R109" si="2">Q97*H97</f>
        <v>0</v>
      </c>
      <c r="S97" s="196">
        <v>0</v>
      </c>
      <c r="T97" s="197">
        <f t="shared" ref="T97:T109" si="3"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98" t="s">
        <v>162</v>
      </c>
      <c r="AT97" s="198" t="s">
        <v>158</v>
      </c>
      <c r="AU97" s="198" t="s">
        <v>83</v>
      </c>
      <c r="AY97" s="15" t="s">
        <v>156</v>
      </c>
      <c r="BE97" s="199">
        <f t="shared" ref="BE97:BE109" si="4">IF(N97="základní",J97,0)</f>
        <v>0</v>
      </c>
      <c r="BF97" s="199">
        <f t="shared" ref="BF97:BF109" si="5">IF(N97="snížená",J97,0)</f>
        <v>0</v>
      </c>
      <c r="BG97" s="199">
        <f t="shared" ref="BG97:BG109" si="6">IF(N97="zákl. přenesená",J97,0)</f>
        <v>0</v>
      </c>
      <c r="BH97" s="199">
        <f t="shared" ref="BH97:BH109" si="7">IF(N97="sníž. přenesená",J97,0)</f>
        <v>0</v>
      </c>
      <c r="BI97" s="199">
        <f t="shared" ref="BI97:BI109" si="8">IF(N97="nulová",J97,0)</f>
        <v>0</v>
      </c>
      <c r="BJ97" s="15" t="s">
        <v>81</v>
      </c>
      <c r="BK97" s="199">
        <f t="shared" ref="BK97:BK109" si="9">ROUND(I97*H97,2)</f>
        <v>0</v>
      </c>
      <c r="BL97" s="15" t="s">
        <v>162</v>
      </c>
      <c r="BM97" s="198" t="s">
        <v>720</v>
      </c>
    </row>
    <row r="98" spans="1:65" s="2" customFormat="1" ht="16.5" customHeight="1">
      <c r="A98" s="32"/>
      <c r="B98" s="33"/>
      <c r="C98" s="186" t="s">
        <v>83</v>
      </c>
      <c r="D98" s="186" t="s">
        <v>158</v>
      </c>
      <c r="E98" s="187" t="s">
        <v>346</v>
      </c>
      <c r="F98" s="188" t="s">
        <v>347</v>
      </c>
      <c r="G98" s="189" t="s">
        <v>161</v>
      </c>
      <c r="H98" s="190">
        <v>85</v>
      </c>
      <c r="I98" s="191"/>
      <c r="J98" s="192">
        <f t="shared" si="0"/>
        <v>0</v>
      </c>
      <c r="K98" s="193"/>
      <c r="L98" s="37"/>
      <c r="M98" s="194" t="s">
        <v>19</v>
      </c>
      <c r="N98" s="195" t="s">
        <v>44</v>
      </c>
      <c r="O98" s="62"/>
      <c r="P98" s="196">
        <f t="shared" si="1"/>
        <v>0</v>
      </c>
      <c r="Q98" s="196">
        <v>6.0000000000000002E-5</v>
      </c>
      <c r="R98" s="196">
        <f t="shared" si="2"/>
        <v>5.1000000000000004E-3</v>
      </c>
      <c r="S98" s="196">
        <v>0</v>
      </c>
      <c r="T98" s="197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8" t="s">
        <v>162</v>
      </c>
      <c r="AT98" s="198" t="s">
        <v>158</v>
      </c>
      <c r="AU98" s="198" t="s">
        <v>83</v>
      </c>
      <c r="AY98" s="15" t="s">
        <v>156</v>
      </c>
      <c r="BE98" s="199">
        <f t="shared" si="4"/>
        <v>0</v>
      </c>
      <c r="BF98" s="199">
        <f t="shared" si="5"/>
        <v>0</v>
      </c>
      <c r="BG98" s="199">
        <f t="shared" si="6"/>
        <v>0</v>
      </c>
      <c r="BH98" s="199">
        <f t="shared" si="7"/>
        <v>0</v>
      </c>
      <c r="BI98" s="199">
        <f t="shared" si="8"/>
        <v>0</v>
      </c>
      <c r="BJ98" s="15" t="s">
        <v>81</v>
      </c>
      <c r="BK98" s="199">
        <f t="shared" si="9"/>
        <v>0</v>
      </c>
      <c r="BL98" s="15" t="s">
        <v>162</v>
      </c>
      <c r="BM98" s="198" t="s">
        <v>721</v>
      </c>
    </row>
    <row r="99" spans="1:65" s="2" customFormat="1" ht="24" customHeight="1">
      <c r="A99" s="32"/>
      <c r="B99" s="33"/>
      <c r="C99" s="186" t="s">
        <v>168</v>
      </c>
      <c r="D99" s="186" t="s">
        <v>158</v>
      </c>
      <c r="E99" s="187" t="s">
        <v>164</v>
      </c>
      <c r="F99" s="188" t="s">
        <v>165</v>
      </c>
      <c r="G99" s="189" t="s">
        <v>166</v>
      </c>
      <c r="H99" s="190">
        <v>10.199999999999999</v>
      </c>
      <c r="I99" s="191"/>
      <c r="J99" s="192">
        <f t="shared" si="0"/>
        <v>0</v>
      </c>
      <c r="K99" s="193"/>
      <c r="L99" s="37"/>
      <c r="M99" s="194" t="s">
        <v>19</v>
      </c>
      <c r="N99" s="195" t="s">
        <v>44</v>
      </c>
      <c r="O99" s="62"/>
      <c r="P99" s="196">
        <f t="shared" si="1"/>
        <v>0</v>
      </c>
      <c r="Q99" s="196">
        <v>0</v>
      </c>
      <c r="R99" s="196">
        <f t="shared" si="2"/>
        <v>0</v>
      </c>
      <c r="S99" s="196">
        <v>0</v>
      </c>
      <c r="T99" s="197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98" t="s">
        <v>162</v>
      </c>
      <c r="AT99" s="198" t="s">
        <v>158</v>
      </c>
      <c r="AU99" s="198" t="s">
        <v>83</v>
      </c>
      <c r="AY99" s="15" t="s">
        <v>156</v>
      </c>
      <c r="BE99" s="199">
        <f t="shared" si="4"/>
        <v>0</v>
      </c>
      <c r="BF99" s="199">
        <f t="shared" si="5"/>
        <v>0</v>
      </c>
      <c r="BG99" s="199">
        <f t="shared" si="6"/>
        <v>0</v>
      </c>
      <c r="BH99" s="199">
        <f t="shared" si="7"/>
        <v>0</v>
      </c>
      <c r="BI99" s="199">
        <f t="shared" si="8"/>
        <v>0</v>
      </c>
      <c r="BJ99" s="15" t="s">
        <v>81</v>
      </c>
      <c r="BK99" s="199">
        <f t="shared" si="9"/>
        <v>0</v>
      </c>
      <c r="BL99" s="15" t="s">
        <v>162</v>
      </c>
      <c r="BM99" s="198" t="s">
        <v>722</v>
      </c>
    </row>
    <row r="100" spans="1:65" s="2" customFormat="1" ht="24" customHeight="1">
      <c r="A100" s="32"/>
      <c r="B100" s="33"/>
      <c r="C100" s="186" t="s">
        <v>162</v>
      </c>
      <c r="D100" s="186" t="s">
        <v>158</v>
      </c>
      <c r="E100" s="187" t="s">
        <v>169</v>
      </c>
      <c r="F100" s="188" t="s">
        <v>170</v>
      </c>
      <c r="G100" s="189" t="s">
        <v>166</v>
      </c>
      <c r="H100" s="190">
        <v>10.199999999999999</v>
      </c>
      <c r="I100" s="191"/>
      <c r="J100" s="192">
        <f t="shared" si="0"/>
        <v>0</v>
      </c>
      <c r="K100" s="193"/>
      <c r="L100" s="37"/>
      <c r="M100" s="194" t="s">
        <v>19</v>
      </c>
      <c r="N100" s="195" t="s">
        <v>44</v>
      </c>
      <c r="O100" s="62"/>
      <c r="P100" s="196">
        <f t="shared" si="1"/>
        <v>0</v>
      </c>
      <c r="Q100" s="196">
        <v>0</v>
      </c>
      <c r="R100" s="196">
        <f t="shared" si="2"/>
        <v>0</v>
      </c>
      <c r="S100" s="196">
        <v>0</v>
      </c>
      <c r="T100" s="197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98" t="s">
        <v>162</v>
      </c>
      <c r="AT100" s="198" t="s">
        <v>158</v>
      </c>
      <c r="AU100" s="198" t="s">
        <v>83</v>
      </c>
      <c r="AY100" s="15" t="s">
        <v>156</v>
      </c>
      <c r="BE100" s="199">
        <f t="shared" si="4"/>
        <v>0</v>
      </c>
      <c r="BF100" s="199">
        <f t="shared" si="5"/>
        <v>0</v>
      </c>
      <c r="BG100" s="199">
        <f t="shared" si="6"/>
        <v>0</v>
      </c>
      <c r="BH100" s="199">
        <f t="shared" si="7"/>
        <v>0</v>
      </c>
      <c r="BI100" s="199">
        <f t="shared" si="8"/>
        <v>0</v>
      </c>
      <c r="BJ100" s="15" t="s">
        <v>81</v>
      </c>
      <c r="BK100" s="199">
        <f t="shared" si="9"/>
        <v>0</v>
      </c>
      <c r="BL100" s="15" t="s">
        <v>162</v>
      </c>
      <c r="BM100" s="198" t="s">
        <v>723</v>
      </c>
    </row>
    <row r="101" spans="1:65" s="2" customFormat="1" ht="36" customHeight="1">
      <c r="A101" s="32"/>
      <c r="B101" s="33"/>
      <c r="C101" s="186" t="s">
        <v>175</v>
      </c>
      <c r="D101" s="186" t="s">
        <v>158</v>
      </c>
      <c r="E101" s="187" t="s">
        <v>172</v>
      </c>
      <c r="F101" s="188" t="s">
        <v>173</v>
      </c>
      <c r="G101" s="189" t="s">
        <v>166</v>
      </c>
      <c r="H101" s="190">
        <v>102</v>
      </c>
      <c r="I101" s="191"/>
      <c r="J101" s="192">
        <f t="shared" si="0"/>
        <v>0</v>
      </c>
      <c r="K101" s="193"/>
      <c r="L101" s="37"/>
      <c r="M101" s="194" t="s">
        <v>19</v>
      </c>
      <c r="N101" s="195" t="s">
        <v>44</v>
      </c>
      <c r="O101" s="62"/>
      <c r="P101" s="196">
        <f t="shared" si="1"/>
        <v>0</v>
      </c>
      <c r="Q101" s="196">
        <v>0</v>
      </c>
      <c r="R101" s="196">
        <f t="shared" si="2"/>
        <v>0</v>
      </c>
      <c r="S101" s="196">
        <v>0</v>
      </c>
      <c r="T101" s="197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98" t="s">
        <v>162</v>
      </c>
      <c r="AT101" s="198" t="s">
        <v>158</v>
      </c>
      <c r="AU101" s="198" t="s">
        <v>83</v>
      </c>
      <c r="AY101" s="15" t="s">
        <v>156</v>
      </c>
      <c r="BE101" s="199">
        <f t="shared" si="4"/>
        <v>0</v>
      </c>
      <c r="BF101" s="199">
        <f t="shared" si="5"/>
        <v>0</v>
      </c>
      <c r="BG101" s="199">
        <f t="shared" si="6"/>
        <v>0</v>
      </c>
      <c r="BH101" s="199">
        <f t="shared" si="7"/>
        <v>0</v>
      </c>
      <c r="BI101" s="199">
        <f t="shared" si="8"/>
        <v>0</v>
      </c>
      <c r="BJ101" s="15" t="s">
        <v>81</v>
      </c>
      <c r="BK101" s="199">
        <f t="shared" si="9"/>
        <v>0</v>
      </c>
      <c r="BL101" s="15" t="s">
        <v>162</v>
      </c>
      <c r="BM101" s="198" t="s">
        <v>724</v>
      </c>
    </row>
    <row r="102" spans="1:65" s="2" customFormat="1" ht="24" customHeight="1">
      <c r="A102" s="32"/>
      <c r="B102" s="33"/>
      <c r="C102" s="186" t="s">
        <v>179</v>
      </c>
      <c r="D102" s="186" t="s">
        <v>158</v>
      </c>
      <c r="E102" s="187" t="s">
        <v>176</v>
      </c>
      <c r="F102" s="188" t="s">
        <v>177</v>
      </c>
      <c r="G102" s="189" t="s">
        <v>166</v>
      </c>
      <c r="H102" s="190">
        <v>10.199999999999999</v>
      </c>
      <c r="I102" s="191"/>
      <c r="J102" s="192">
        <f t="shared" si="0"/>
        <v>0</v>
      </c>
      <c r="K102" s="193"/>
      <c r="L102" s="37"/>
      <c r="M102" s="194" t="s">
        <v>19</v>
      </c>
      <c r="N102" s="195" t="s">
        <v>44</v>
      </c>
      <c r="O102" s="62"/>
      <c r="P102" s="196">
        <f t="shared" si="1"/>
        <v>0</v>
      </c>
      <c r="Q102" s="196">
        <v>0</v>
      </c>
      <c r="R102" s="196">
        <f t="shared" si="2"/>
        <v>0</v>
      </c>
      <c r="S102" s="196">
        <v>0</v>
      </c>
      <c r="T102" s="197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98" t="s">
        <v>162</v>
      </c>
      <c r="AT102" s="198" t="s">
        <v>158</v>
      </c>
      <c r="AU102" s="198" t="s">
        <v>83</v>
      </c>
      <c r="AY102" s="15" t="s">
        <v>156</v>
      </c>
      <c r="BE102" s="199">
        <f t="shared" si="4"/>
        <v>0</v>
      </c>
      <c r="BF102" s="199">
        <f t="shared" si="5"/>
        <v>0</v>
      </c>
      <c r="BG102" s="199">
        <f t="shared" si="6"/>
        <v>0</v>
      </c>
      <c r="BH102" s="199">
        <f t="shared" si="7"/>
        <v>0</v>
      </c>
      <c r="BI102" s="199">
        <f t="shared" si="8"/>
        <v>0</v>
      </c>
      <c r="BJ102" s="15" t="s">
        <v>81</v>
      </c>
      <c r="BK102" s="199">
        <f t="shared" si="9"/>
        <v>0</v>
      </c>
      <c r="BL102" s="15" t="s">
        <v>162</v>
      </c>
      <c r="BM102" s="198" t="s">
        <v>725</v>
      </c>
    </row>
    <row r="103" spans="1:65" s="2" customFormat="1" ht="24" customHeight="1">
      <c r="A103" s="32"/>
      <c r="B103" s="33"/>
      <c r="C103" s="186" t="s">
        <v>183</v>
      </c>
      <c r="D103" s="186" t="s">
        <v>158</v>
      </c>
      <c r="E103" s="187" t="s">
        <v>180</v>
      </c>
      <c r="F103" s="188" t="s">
        <v>353</v>
      </c>
      <c r="G103" s="189" t="s">
        <v>166</v>
      </c>
      <c r="H103" s="190">
        <v>31.98</v>
      </c>
      <c r="I103" s="191"/>
      <c r="J103" s="192">
        <f t="shared" si="0"/>
        <v>0</v>
      </c>
      <c r="K103" s="193"/>
      <c r="L103" s="37"/>
      <c r="M103" s="194" t="s">
        <v>19</v>
      </c>
      <c r="N103" s="195" t="s">
        <v>44</v>
      </c>
      <c r="O103" s="62"/>
      <c r="P103" s="196">
        <f t="shared" si="1"/>
        <v>0</v>
      </c>
      <c r="Q103" s="196">
        <v>0</v>
      </c>
      <c r="R103" s="196">
        <f t="shared" si="2"/>
        <v>0</v>
      </c>
      <c r="S103" s="196">
        <v>0</v>
      </c>
      <c r="T103" s="197">
        <f t="shared" si="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98" t="s">
        <v>162</v>
      </c>
      <c r="AT103" s="198" t="s">
        <v>158</v>
      </c>
      <c r="AU103" s="198" t="s">
        <v>83</v>
      </c>
      <c r="AY103" s="15" t="s">
        <v>156</v>
      </c>
      <c r="BE103" s="199">
        <f t="shared" si="4"/>
        <v>0</v>
      </c>
      <c r="BF103" s="199">
        <f t="shared" si="5"/>
        <v>0</v>
      </c>
      <c r="BG103" s="199">
        <f t="shared" si="6"/>
        <v>0</v>
      </c>
      <c r="BH103" s="199">
        <f t="shared" si="7"/>
        <v>0</v>
      </c>
      <c r="BI103" s="199">
        <f t="shared" si="8"/>
        <v>0</v>
      </c>
      <c r="BJ103" s="15" t="s">
        <v>81</v>
      </c>
      <c r="BK103" s="199">
        <f t="shared" si="9"/>
        <v>0</v>
      </c>
      <c r="BL103" s="15" t="s">
        <v>162</v>
      </c>
      <c r="BM103" s="198" t="s">
        <v>726</v>
      </c>
    </row>
    <row r="104" spans="1:65" s="2" customFormat="1" ht="24" customHeight="1">
      <c r="A104" s="32"/>
      <c r="B104" s="33"/>
      <c r="C104" s="186" t="s">
        <v>187</v>
      </c>
      <c r="D104" s="186" t="s">
        <v>158</v>
      </c>
      <c r="E104" s="187" t="s">
        <v>184</v>
      </c>
      <c r="F104" s="188" t="s">
        <v>185</v>
      </c>
      <c r="G104" s="189" t="s">
        <v>161</v>
      </c>
      <c r="H104" s="190">
        <v>134</v>
      </c>
      <c r="I104" s="191"/>
      <c r="J104" s="192">
        <f t="shared" si="0"/>
        <v>0</v>
      </c>
      <c r="K104" s="193"/>
      <c r="L104" s="37"/>
      <c r="M104" s="194" t="s">
        <v>19</v>
      </c>
      <c r="N104" s="195" t="s">
        <v>44</v>
      </c>
      <c r="O104" s="62"/>
      <c r="P104" s="196">
        <f t="shared" si="1"/>
        <v>0</v>
      </c>
      <c r="Q104" s="196">
        <v>0</v>
      </c>
      <c r="R104" s="196">
        <f t="shared" si="2"/>
        <v>0</v>
      </c>
      <c r="S104" s="196">
        <v>0</v>
      </c>
      <c r="T104" s="197">
        <f t="shared" si="3"/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98" t="s">
        <v>162</v>
      </c>
      <c r="AT104" s="198" t="s">
        <v>158</v>
      </c>
      <c r="AU104" s="198" t="s">
        <v>83</v>
      </c>
      <c r="AY104" s="15" t="s">
        <v>156</v>
      </c>
      <c r="BE104" s="199">
        <f t="shared" si="4"/>
        <v>0</v>
      </c>
      <c r="BF104" s="199">
        <f t="shared" si="5"/>
        <v>0</v>
      </c>
      <c r="BG104" s="199">
        <f t="shared" si="6"/>
        <v>0</v>
      </c>
      <c r="BH104" s="199">
        <f t="shared" si="7"/>
        <v>0</v>
      </c>
      <c r="BI104" s="199">
        <f t="shared" si="8"/>
        <v>0</v>
      </c>
      <c r="BJ104" s="15" t="s">
        <v>81</v>
      </c>
      <c r="BK104" s="199">
        <f t="shared" si="9"/>
        <v>0</v>
      </c>
      <c r="BL104" s="15" t="s">
        <v>162</v>
      </c>
      <c r="BM104" s="198" t="s">
        <v>727</v>
      </c>
    </row>
    <row r="105" spans="1:65" s="2" customFormat="1" ht="24" customHeight="1">
      <c r="A105" s="32"/>
      <c r="B105" s="33"/>
      <c r="C105" s="186" t="s">
        <v>191</v>
      </c>
      <c r="D105" s="186" t="s">
        <v>158</v>
      </c>
      <c r="E105" s="187" t="s">
        <v>188</v>
      </c>
      <c r="F105" s="188" t="s">
        <v>189</v>
      </c>
      <c r="G105" s="189" t="s">
        <v>161</v>
      </c>
      <c r="H105" s="190">
        <v>34</v>
      </c>
      <c r="I105" s="191"/>
      <c r="J105" s="192">
        <f t="shared" si="0"/>
        <v>0</v>
      </c>
      <c r="K105" s="193"/>
      <c r="L105" s="37"/>
      <c r="M105" s="194" t="s">
        <v>19</v>
      </c>
      <c r="N105" s="195" t="s">
        <v>44</v>
      </c>
      <c r="O105" s="62"/>
      <c r="P105" s="196">
        <f t="shared" si="1"/>
        <v>0</v>
      </c>
      <c r="Q105" s="196">
        <v>0</v>
      </c>
      <c r="R105" s="196">
        <f t="shared" si="2"/>
        <v>0</v>
      </c>
      <c r="S105" s="196">
        <v>0</v>
      </c>
      <c r="T105" s="197">
        <f t="shared" si="3"/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98" t="s">
        <v>162</v>
      </c>
      <c r="AT105" s="198" t="s">
        <v>158</v>
      </c>
      <c r="AU105" s="198" t="s">
        <v>83</v>
      </c>
      <c r="AY105" s="15" t="s">
        <v>156</v>
      </c>
      <c r="BE105" s="199">
        <f t="shared" si="4"/>
        <v>0</v>
      </c>
      <c r="BF105" s="199">
        <f t="shared" si="5"/>
        <v>0</v>
      </c>
      <c r="BG105" s="199">
        <f t="shared" si="6"/>
        <v>0</v>
      </c>
      <c r="BH105" s="199">
        <f t="shared" si="7"/>
        <v>0</v>
      </c>
      <c r="BI105" s="199">
        <f t="shared" si="8"/>
        <v>0</v>
      </c>
      <c r="BJ105" s="15" t="s">
        <v>81</v>
      </c>
      <c r="BK105" s="199">
        <f t="shared" si="9"/>
        <v>0</v>
      </c>
      <c r="BL105" s="15" t="s">
        <v>162</v>
      </c>
      <c r="BM105" s="198" t="s">
        <v>728</v>
      </c>
    </row>
    <row r="106" spans="1:65" s="2" customFormat="1" ht="16.5" customHeight="1">
      <c r="A106" s="32"/>
      <c r="B106" s="33"/>
      <c r="C106" s="200" t="s">
        <v>197</v>
      </c>
      <c r="D106" s="200" t="s">
        <v>192</v>
      </c>
      <c r="E106" s="201" t="s">
        <v>193</v>
      </c>
      <c r="F106" s="202" t="s">
        <v>194</v>
      </c>
      <c r="G106" s="203" t="s">
        <v>195</v>
      </c>
      <c r="H106" s="204">
        <v>19.38</v>
      </c>
      <c r="I106" s="205"/>
      <c r="J106" s="206">
        <f t="shared" si="0"/>
        <v>0</v>
      </c>
      <c r="K106" s="207"/>
      <c r="L106" s="208"/>
      <c r="M106" s="209" t="s">
        <v>19</v>
      </c>
      <c r="N106" s="210" t="s">
        <v>44</v>
      </c>
      <c r="O106" s="62"/>
      <c r="P106" s="196">
        <f t="shared" si="1"/>
        <v>0</v>
      </c>
      <c r="Q106" s="196">
        <v>1</v>
      </c>
      <c r="R106" s="196">
        <f t="shared" si="2"/>
        <v>19.38</v>
      </c>
      <c r="S106" s="196">
        <v>0</v>
      </c>
      <c r="T106" s="197">
        <f t="shared" si="3"/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98" t="s">
        <v>187</v>
      </c>
      <c r="AT106" s="198" t="s">
        <v>192</v>
      </c>
      <c r="AU106" s="198" t="s">
        <v>83</v>
      </c>
      <c r="AY106" s="15" t="s">
        <v>156</v>
      </c>
      <c r="BE106" s="199">
        <f t="shared" si="4"/>
        <v>0</v>
      </c>
      <c r="BF106" s="199">
        <f t="shared" si="5"/>
        <v>0</v>
      </c>
      <c r="BG106" s="199">
        <f t="shared" si="6"/>
        <v>0</v>
      </c>
      <c r="BH106" s="199">
        <f t="shared" si="7"/>
        <v>0</v>
      </c>
      <c r="BI106" s="199">
        <f t="shared" si="8"/>
        <v>0</v>
      </c>
      <c r="BJ106" s="15" t="s">
        <v>81</v>
      </c>
      <c r="BK106" s="199">
        <f t="shared" si="9"/>
        <v>0</v>
      </c>
      <c r="BL106" s="15" t="s">
        <v>162</v>
      </c>
      <c r="BM106" s="198" t="s">
        <v>729</v>
      </c>
    </row>
    <row r="107" spans="1:65" s="2" customFormat="1" ht="24" customHeight="1">
      <c r="A107" s="32"/>
      <c r="B107" s="33"/>
      <c r="C107" s="186" t="s">
        <v>201</v>
      </c>
      <c r="D107" s="186" t="s">
        <v>158</v>
      </c>
      <c r="E107" s="187" t="s">
        <v>198</v>
      </c>
      <c r="F107" s="188" t="s">
        <v>199</v>
      </c>
      <c r="G107" s="189" t="s">
        <v>161</v>
      </c>
      <c r="H107" s="190">
        <v>134</v>
      </c>
      <c r="I107" s="191"/>
      <c r="J107" s="192">
        <f t="shared" si="0"/>
        <v>0</v>
      </c>
      <c r="K107" s="193"/>
      <c r="L107" s="37"/>
      <c r="M107" s="194" t="s">
        <v>19</v>
      </c>
      <c r="N107" s="195" t="s">
        <v>44</v>
      </c>
      <c r="O107" s="62"/>
      <c r="P107" s="196">
        <f t="shared" si="1"/>
        <v>0</v>
      </c>
      <c r="Q107" s="196">
        <v>0</v>
      </c>
      <c r="R107" s="196">
        <f t="shared" si="2"/>
        <v>0</v>
      </c>
      <c r="S107" s="196">
        <v>0</v>
      </c>
      <c r="T107" s="197">
        <f t="shared" si="3"/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98" t="s">
        <v>162</v>
      </c>
      <c r="AT107" s="198" t="s">
        <v>158</v>
      </c>
      <c r="AU107" s="198" t="s">
        <v>83</v>
      </c>
      <c r="AY107" s="15" t="s">
        <v>156</v>
      </c>
      <c r="BE107" s="199">
        <f t="shared" si="4"/>
        <v>0</v>
      </c>
      <c r="BF107" s="199">
        <f t="shared" si="5"/>
        <v>0</v>
      </c>
      <c r="BG107" s="199">
        <f t="shared" si="6"/>
        <v>0</v>
      </c>
      <c r="BH107" s="199">
        <f t="shared" si="7"/>
        <v>0</v>
      </c>
      <c r="BI107" s="199">
        <f t="shared" si="8"/>
        <v>0</v>
      </c>
      <c r="BJ107" s="15" t="s">
        <v>81</v>
      </c>
      <c r="BK107" s="199">
        <f t="shared" si="9"/>
        <v>0</v>
      </c>
      <c r="BL107" s="15" t="s">
        <v>162</v>
      </c>
      <c r="BM107" s="198" t="s">
        <v>730</v>
      </c>
    </row>
    <row r="108" spans="1:65" s="2" customFormat="1" ht="16.5" customHeight="1">
      <c r="A108" s="32"/>
      <c r="B108" s="33"/>
      <c r="C108" s="200" t="s">
        <v>206</v>
      </c>
      <c r="D108" s="200" t="s">
        <v>192</v>
      </c>
      <c r="E108" s="201" t="s">
        <v>202</v>
      </c>
      <c r="F108" s="202" t="s">
        <v>203</v>
      </c>
      <c r="G108" s="203" t="s">
        <v>204</v>
      </c>
      <c r="H108" s="204">
        <v>2.0099999999999998</v>
      </c>
      <c r="I108" s="205"/>
      <c r="J108" s="206">
        <f t="shared" si="0"/>
        <v>0</v>
      </c>
      <c r="K108" s="207"/>
      <c r="L108" s="208"/>
      <c r="M108" s="209" t="s">
        <v>19</v>
      </c>
      <c r="N108" s="210" t="s">
        <v>44</v>
      </c>
      <c r="O108" s="62"/>
      <c r="P108" s="196">
        <f t="shared" si="1"/>
        <v>0</v>
      </c>
      <c r="Q108" s="196">
        <v>1E-3</v>
      </c>
      <c r="R108" s="196">
        <f t="shared" si="2"/>
        <v>2.0099999999999996E-3</v>
      </c>
      <c r="S108" s="196">
        <v>0</v>
      </c>
      <c r="T108" s="197">
        <f t="shared" si="3"/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98" t="s">
        <v>187</v>
      </c>
      <c r="AT108" s="198" t="s">
        <v>192</v>
      </c>
      <c r="AU108" s="198" t="s">
        <v>83</v>
      </c>
      <c r="AY108" s="15" t="s">
        <v>156</v>
      </c>
      <c r="BE108" s="199">
        <f t="shared" si="4"/>
        <v>0</v>
      </c>
      <c r="BF108" s="199">
        <f t="shared" si="5"/>
        <v>0</v>
      </c>
      <c r="BG108" s="199">
        <f t="shared" si="6"/>
        <v>0</v>
      </c>
      <c r="BH108" s="199">
        <f t="shared" si="7"/>
        <v>0</v>
      </c>
      <c r="BI108" s="199">
        <f t="shared" si="8"/>
        <v>0</v>
      </c>
      <c r="BJ108" s="15" t="s">
        <v>81</v>
      </c>
      <c r="BK108" s="199">
        <f t="shared" si="9"/>
        <v>0</v>
      </c>
      <c r="BL108" s="15" t="s">
        <v>162</v>
      </c>
      <c r="BM108" s="198" t="s">
        <v>731</v>
      </c>
    </row>
    <row r="109" spans="1:65" s="2" customFormat="1" ht="16.5" customHeight="1">
      <c r="A109" s="32"/>
      <c r="B109" s="33"/>
      <c r="C109" s="186" t="s">
        <v>221</v>
      </c>
      <c r="D109" s="186" t="s">
        <v>158</v>
      </c>
      <c r="E109" s="187" t="s">
        <v>207</v>
      </c>
      <c r="F109" s="188" t="s">
        <v>208</v>
      </c>
      <c r="G109" s="189" t="s">
        <v>195</v>
      </c>
      <c r="H109" s="190">
        <v>5</v>
      </c>
      <c r="I109" s="191"/>
      <c r="J109" s="192">
        <f t="shared" si="0"/>
        <v>0</v>
      </c>
      <c r="K109" s="193"/>
      <c r="L109" s="37"/>
      <c r="M109" s="194" t="s">
        <v>19</v>
      </c>
      <c r="N109" s="195" t="s">
        <v>44</v>
      </c>
      <c r="O109" s="62"/>
      <c r="P109" s="196">
        <f t="shared" si="1"/>
        <v>0</v>
      </c>
      <c r="Q109" s="196">
        <v>0</v>
      </c>
      <c r="R109" s="196">
        <f t="shared" si="2"/>
        <v>0</v>
      </c>
      <c r="S109" s="196">
        <v>1</v>
      </c>
      <c r="T109" s="197">
        <f t="shared" si="3"/>
        <v>5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98" t="s">
        <v>162</v>
      </c>
      <c r="AT109" s="198" t="s">
        <v>158</v>
      </c>
      <c r="AU109" s="198" t="s">
        <v>83</v>
      </c>
      <c r="AY109" s="15" t="s">
        <v>156</v>
      </c>
      <c r="BE109" s="199">
        <f t="shared" si="4"/>
        <v>0</v>
      </c>
      <c r="BF109" s="199">
        <f t="shared" si="5"/>
        <v>0</v>
      </c>
      <c r="BG109" s="199">
        <f t="shared" si="6"/>
        <v>0</v>
      </c>
      <c r="BH109" s="199">
        <f t="shared" si="7"/>
        <v>0</v>
      </c>
      <c r="BI109" s="199">
        <f t="shared" si="8"/>
        <v>0</v>
      </c>
      <c r="BJ109" s="15" t="s">
        <v>81</v>
      </c>
      <c r="BK109" s="199">
        <f t="shared" si="9"/>
        <v>0</v>
      </c>
      <c r="BL109" s="15" t="s">
        <v>162</v>
      </c>
      <c r="BM109" s="198" t="s">
        <v>732</v>
      </c>
    </row>
    <row r="110" spans="1:65" s="12" customFormat="1" ht="22.9" customHeight="1">
      <c r="B110" s="170"/>
      <c r="C110" s="171"/>
      <c r="D110" s="172" t="s">
        <v>72</v>
      </c>
      <c r="E110" s="184" t="s">
        <v>191</v>
      </c>
      <c r="F110" s="184" t="s">
        <v>220</v>
      </c>
      <c r="G110" s="171"/>
      <c r="H110" s="171"/>
      <c r="I110" s="174"/>
      <c r="J110" s="185">
        <f>BK110</f>
        <v>0</v>
      </c>
      <c r="K110" s="171"/>
      <c r="L110" s="176"/>
      <c r="M110" s="177"/>
      <c r="N110" s="178"/>
      <c r="O110" s="178"/>
      <c r="P110" s="179">
        <f>SUM(P111:P117)</f>
        <v>0</v>
      </c>
      <c r="Q110" s="178"/>
      <c r="R110" s="179">
        <f>SUM(R111:R117)</f>
        <v>1.0250000000000001E-3</v>
      </c>
      <c r="S110" s="178"/>
      <c r="T110" s="180">
        <f>SUM(T111:T117)</f>
        <v>104.280979</v>
      </c>
      <c r="AR110" s="181" t="s">
        <v>81</v>
      </c>
      <c r="AT110" s="182" t="s">
        <v>72</v>
      </c>
      <c r="AU110" s="182" t="s">
        <v>81</v>
      </c>
      <c r="AY110" s="181" t="s">
        <v>156</v>
      </c>
      <c r="BK110" s="183">
        <f>SUM(BK111:BK117)</f>
        <v>0</v>
      </c>
    </row>
    <row r="111" spans="1:65" s="2" customFormat="1" ht="16.5" customHeight="1">
      <c r="A111" s="32"/>
      <c r="B111" s="33"/>
      <c r="C111" s="186" t="s">
        <v>225</v>
      </c>
      <c r="D111" s="186" t="s">
        <v>158</v>
      </c>
      <c r="E111" s="187" t="s">
        <v>508</v>
      </c>
      <c r="F111" s="188" t="s">
        <v>509</v>
      </c>
      <c r="G111" s="189" t="s">
        <v>282</v>
      </c>
      <c r="H111" s="190">
        <v>1</v>
      </c>
      <c r="I111" s="191"/>
      <c r="J111" s="192">
        <f t="shared" ref="J111:J117" si="10">ROUND(I111*H111,2)</f>
        <v>0</v>
      </c>
      <c r="K111" s="193"/>
      <c r="L111" s="37"/>
      <c r="M111" s="194" t="s">
        <v>19</v>
      </c>
      <c r="N111" s="195" t="s">
        <v>44</v>
      </c>
      <c r="O111" s="62"/>
      <c r="P111" s="196">
        <f t="shared" ref="P111:P117" si="11">O111*H111</f>
        <v>0</v>
      </c>
      <c r="Q111" s="196">
        <v>0</v>
      </c>
      <c r="R111" s="196">
        <f t="shared" ref="R111:R117" si="12">Q111*H111</f>
        <v>0</v>
      </c>
      <c r="S111" s="196">
        <v>0</v>
      </c>
      <c r="T111" s="197">
        <f t="shared" ref="T111:T117" si="13"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98" t="s">
        <v>162</v>
      </c>
      <c r="AT111" s="198" t="s">
        <v>158</v>
      </c>
      <c r="AU111" s="198" t="s">
        <v>83</v>
      </c>
      <c r="AY111" s="15" t="s">
        <v>156</v>
      </c>
      <c r="BE111" s="199">
        <f t="shared" ref="BE111:BE117" si="14">IF(N111="základní",J111,0)</f>
        <v>0</v>
      </c>
      <c r="BF111" s="199">
        <f t="shared" ref="BF111:BF117" si="15">IF(N111="snížená",J111,0)</f>
        <v>0</v>
      </c>
      <c r="BG111" s="199">
        <f t="shared" ref="BG111:BG117" si="16">IF(N111="zákl. přenesená",J111,0)</f>
        <v>0</v>
      </c>
      <c r="BH111" s="199">
        <f t="shared" ref="BH111:BH117" si="17">IF(N111="sníž. přenesená",J111,0)</f>
        <v>0</v>
      </c>
      <c r="BI111" s="199">
        <f t="shared" ref="BI111:BI117" si="18">IF(N111="nulová",J111,0)</f>
        <v>0</v>
      </c>
      <c r="BJ111" s="15" t="s">
        <v>81</v>
      </c>
      <c r="BK111" s="199">
        <f t="shared" ref="BK111:BK117" si="19">ROUND(I111*H111,2)</f>
        <v>0</v>
      </c>
      <c r="BL111" s="15" t="s">
        <v>162</v>
      </c>
      <c r="BM111" s="198" t="s">
        <v>733</v>
      </c>
    </row>
    <row r="112" spans="1:65" s="2" customFormat="1" ht="24" customHeight="1">
      <c r="A112" s="32"/>
      <c r="B112" s="33"/>
      <c r="C112" s="186" t="s">
        <v>8</v>
      </c>
      <c r="D112" s="186" t="s">
        <v>158</v>
      </c>
      <c r="E112" s="187" t="s">
        <v>367</v>
      </c>
      <c r="F112" s="188" t="s">
        <v>368</v>
      </c>
      <c r="G112" s="189" t="s">
        <v>166</v>
      </c>
      <c r="H112" s="190">
        <v>2.3290000000000002</v>
      </c>
      <c r="I112" s="191"/>
      <c r="J112" s="192">
        <f t="shared" si="10"/>
        <v>0</v>
      </c>
      <c r="K112" s="193"/>
      <c r="L112" s="37"/>
      <c r="M112" s="194" t="s">
        <v>19</v>
      </c>
      <c r="N112" s="195" t="s">
        <v>44</v>
      </c>
      <c r="O112" s="62"/>
      <c r="P112" s="196">
        <f t="shared" si="11"/>
        <v>0</v>
      </c>
      <c r="Q112" s="196">
        <v>0</v>
      </c>
      <c r="R112" s="196">
        <f t="shared" si="12"/>
        <v>0</v>
      </c>
      <c r="S112" s="196">
        <v>1.671</v>
      </c>
      <c r="T112" s="197">
        <f t="shared" si="13"/>
        <v>3.8917590000000004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98" t="s">
        <v>162</v>
      </c>
      <c r="AT112" s="198" t="s">
        <v>158</v>
      </c>
      <c r="AU112" s="198" t="s">
        <v>83</v>
      </c>
      <c r="AY112" s="15" t="s">
        <v>156</v>
      </c>
      <c r="BE112" s="199">
        <f t="shared" si="14"/>
        <v>0</v>
      </c>
      <c r="BF112" s="199">
        <f t="shared" si="15"/>
        <v>0</v>
      </c>
      <c r="BG112" s="199">
        <f t="shared" si="16"/>
        <v>0</v>
      </c>
      <c r="BH112" s="199">
        <f t="shared" si="17"/>
        <v>0</v>
      </c>
      <c r="BI112" s="199">
        <f t="shared" si="18"/>
        <v>0</v>
      </c>
      <c r="BJ112" s="15" t="s">
        <v>81</v>
      </c>
      <c r="BK112" s="199">
        <f t="shared" si="19"/>
        <v>0</v>
      </c>
      <c r="BL112" s="15" t="s">
        <v>162</v>
      </c>
      <c r="BM112" s="198" t="s">
        <v>734</v>
      </c>
    </row>
    <row r="113" spans="1:65" s="2" customFormat="1" ht="16.5" customHeight="1">
      <c r="A113" s="32"/>
      <c r="B113" s="33"/>
      <c r="C113" s="186" t="s">
        <v>270</v>
      </c>
      <c r="D113" s="186" t="s">
        <v>158</v>
      </c>
      <c r="E113" s="187" t="s">
        <v>735</v>
      </c>
      <c r="F113" s="188" t="s">
        <v>736</v>
      </c>
      <c r="G113" s="189" t="s">
        <v>195</v>
      </c>
      <c r="H113" s="190">
        <v>1</v>
      </c>
      <c r="I113" s="191"/>
      <c r="J113" s="192">
        <f t="shared" si="10"/>
        <v>0</v>
      </c>
      <c r="K113" s="193"/>
      <c r="L113" s="37"/>
      <c r="M113" s="194" t="s">
        <v>19</v>
      </c>
      <c r="N113" s="195" t="s">
        <v>44</v>
      </c>
      <c r="O113" s="62"/>
      <c r="P113" s="196">
        <f t="shared" si="11"/>
        <v>0</v>
      </c>
      <c r="Q113" s="196">
        <v>0</v>
      </c>
      <c r="R113" s="196">
        <f t="shared" si="12"/>
        <v>0</v>
      </c>
      <c r="S113" s="196">
        <v>1</v>
      </c>
      <c r="T113" s="197">
        <f t="shared" si="13"/>
        <v>1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98" t="s">
        <v>162</v>
      </c>
      <c r="AT113" s="198" t="s">
        <v>158</v>
      </c>
      <c r="AU113" s="198" t="s">
        <v>83</v>
      </c>
      <c r="AY113" s="15" t="s">
        <v>156</v>
      </c>
      <c r="BE113" s="199">
        <f t="shared" si="14"/>
        <v>0</v>
      </c>
      <c r="BF113" s="199">
        <f t="shared" si="15"/>
        <v>0</v>
      </c>
      <c r="BG113" s="199">
        <f t="shared" si="16"/>
        <v>0</v>
      </c>
      <c r="BH113" s="199">
        <f t="shared" si="17"/>
        <v>0</v>
      </c>
      <c r="BI113" s="199">
        <f t="shared" si="18"/>
        <v>0</v>
      </c>
      <c r="BJ113" s="15" t="s">
        <v>81</v>
      </c>
      <c r="BK113" s="199">
        <f t="shared" si="19"/>
        <v>0</v>
      </c>
      <c r="BL113" s="15" t="s">
        <v>162</v>
      </c>
      <c r="BM113" s="198" t="s">
        <v>737</v>
      </c>
    </row>
    <row r="114" spans="1:65" s="2" customFormat="1" ht="24" customHeight="1">
      <c r="A114" s="32"/>
      <c r="B114" s="33"/>
      <c r="C114" s="186" t="s">
        <v>370</v>
      </c>
      <c r="D114" s="186" t="s">
        <v>158</v>
      </c>
      <c r="E114" s="187" t="s">
        <v>738</v>
      </c>
      <c r="F114" s="188" t="s">
        <v>739</v>
      </c>
      <c r="G114" s="189" t="s">
        <v>161</v>
      </c>
      <c r="H114" s="190">
        <v>17.36</v>
      </c>
      <c r="I114" s="191"/>
      <c r="J114" s="192">
        <f t="shared" si="10"/>
        <v>0</v>
      </c>
      <c r="K114" s="193"/>
      <c r="L114" s="37"/>
      <c r="M114" s="194" t="s">
        <v>19</v>
      </c>
      <c r="N114" s="195" t="s">
        <v>44</v>
      </c>
      <c r="O114" s="62"/>
      <c r="P114" s="196">
        <f t="shared" si="11"/>
        <v>0</v>
      </c>
      <c r="Q114" s="196">
        <v>0</v>
      </c>
      <c r="R114" s="196">
        <f t="shared" si="12"/>
        <v>0</v>
      </c>
      <c r="S114" s="196">
        <v>6.2E-2</v>
      </c>
      <c r="T114" s="197">
        <f t="shared" si="13"/>
        <v>1.0763199999999999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98" t="s">
        <v>162</v>
      </c>
      <c r="AT114" s="198" t="s">
        <v>158</v>
      </c>
      <c r="AU114" s="198" t="s">
        <v>83</v>
      </c>
      <c r="AY114" s="15" t="s">
        <v>156</v>
      </c>
      <c r="BE114" s="199">
        <f t="shared" si="14"/>
        <v>0</v>
      </c>
      <c r="BF114" s="199">
        <f t="shared" si="15"/>
        <v>0</v>
      </c>
      <c r="BG114" s="199">
        <f t="shared" si="16"/>
        <v>0</v>
      </c>
      <c r="BH114" s="199">
        <f t="shared" si="17"/>
        <v>0</v>
      </c>
      <c r="BI114" s="199">
        <f t="shared" si="18"/>
        <v>0</v>
      </c>
      <c r="BJ114" s="15" t="s">
        <v>81</v>
      </c>
      <c r="BK114" s="199">
        <f t="shared" si="19"/>
        <v>0</v>
      </c>
      <c r="BL114" s="15" t="s">
        <v>162</v>
      </c>
      <c r="BM114" s="198" t="s">
        <v>740</v>
      </c>
    </row>
    <row r="115" spans="1:65" s="2" customFormat="1" ht="24" customHeight="1">
      <c r="A115" s="32"/>
      <c r="B115" s="33"/>
      <c r="C115" s="186" t="s">
        <v>374</v>
      </c>
      <c r="D115" s="186" t="s">
        <v>158</v>
      </c>
      <c r="E115" s="187" t="s">
        <v>371</v>
      </c>
      <c r="F115" s="188" t="s">
        <v>372</v>
      </c>
      <c r="G115" s="189" t="s">
        <v>161</v>
      </c>
      <c r="H115" s="190">
        <v>3</v>
      </c>
      <c r="I115" s="191"/>
      <c r="J115" s="192">
        <f t="shared" si="10"/>
        <v>0</v>
      </c>
      <c r="K115" s="193"/>
      <c r="L115" s="37"/>
      <c r="M115" s="194" t="s">
        <v>19</v>
      </c>
      <c r="N115" s="195" t="s">
        <v>44</v>
      </c>
      <c r="O115" s="62"/>
      <c r="P115" s="196">
        <f t="shared" si="11"/>
        <v>0</v>
      </c>
      <c r="Q115" s="196">
        <v>0</v>
      </c>
      <c r="R115" s="196">
        <f t="shared" si="12"/>
        <v>0</v>
      </c>
      <c r="S115" s="196">
        <v>8.7999999999999995E-2</v>
      </c>
      <c r="T115" s="197">
        <f t="shared" si="13"/>
        <v>0.26400000000000001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98" t="s">
        <v>162</v>
      </c>
      <c r="AT115" s="198" t="s">
        <v>158</v>
      </c>
      <c r="AU115" s="198" t="s">
        <v>83</v>
      </c>
      <c r="AY115" s="15" t="s">
        <v>156</v>
      </c>
      <c r="BE115" s="199">
        <f t="shared" si="14"/>
        <v>0</v>
      </c>
      <c r="BF115" s="199">
        <f t="shared" si="15"/>
        <v>0</v>
      </c>
      <c r="BG115" s="199">
        <f t="shared" si="16"/>
        <v>0</v>
      </c>
      <c r="BH115" s="199">
        <f t="shared" si="17"/>
        <v>0</v>
      </c>
      <c r="BI115" s="199">
        <f t="shared" si="18"/>
        <v>0</v>
      </c>
      <c r="BJ115" s="15" t="s">
        <v>81</v>
      </c>
      <c r="BK115" s="199">
        <f t="shared" si="19"/>
        <v>0</v>
      </c>
      <c r="BL115" s="15" t="s">
        <v>162</v>
      </c>
      <c r="BM115" s="198" t="s">
        <v>741</v>
      </c>
    </row>
    <row r="116" spans="1:65" s="2" customFormat="1" ht="16.5" customHeight="1">
      <c r="A116" s="32"/>
      <c r="B116" s="33"/>
      <c r="C116" s="186" t="s">
        <v>378</v>
      </c>
      <c r="D116" s="186" t="s">
        <v>158</v>
      </c>
      <c r="E116" s="187" t="s">
        <v>742</v>
      </c>
      <c r="F116" s="188" t="s">
        <v>743</v>
      </c>
      <c r="G116" s="189" t="s">
        <v>166</v>
      </c>
      <c r="H116" s="190">
        <v>36.6</v>
      </c>
      <c r="I116" s="191"/>
      <c r="J116" s="192">
        <f t="shared" si="10"/>
        <v>0</v>
      </c>
      <c r="K116" s="193"/>
      <c r="L116" s="37"/>
      <c r="M116" s="194" t="s">
        <v>19</v>
      </c>
      <c r="N116" s="195" t="s">
        <v>44</v>
      </c>
      <c r="O116" s="62"/>
      <c r="P116" s="196">
        <f t="shared" si="11"/>
        <v>0</v>
      </c>
      <c r="Q116" s="196">
        <v>0</v>
      </c>
      <c r="R116" s="196">
        <f t="shared" si="12"/>
        <v>0</v>
      </c>
      <c r="S116" s="196">
        <v>2.004</v>
      </c>
      <c r="T116" s="197">
        <f t="shared" si="13"/>
        <v>73.346400000000003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98" t="s">
        <v>162</v>
      </c>
      <c r="AT116" s="198" t="s">
        <v>158</v>
      </c>
      <c r="AU116" s="198" t="s">
        <v>83</v>
      </c>
      <c r="AY116" s="15" t="s">
        <v>156</v>
      </c>
      <c r="BE116" s="199">
        <f t="shared" si="14"/>
        <v>0</v>
      </c>
      <c r="BF116" s="199">
        <f t="shared" si="15"/>
        <v>0</v>
      </c>
      <c r="BG116" s="199">
        <f t="shared" si="16"/>
        <v>0</v>
      </c>
      <c r="BH116" s="199">
        <f t="shared" si="17"/>
        <v>0</v>
      </c>
      <c r="BI116" s="199">
        <f t="shared" si="18"/>
        <v>0</v>
      </c>
      <c r="BJ116" s="15" t="s">
        <v>81</v>
      </c>
      <c r="BK116" s="199">
        <f t="shared" si="19"/>
        <v>0</v>
      </c>
      <c r="BL116" s="15" t="s">
        <v>162</v>
      </c>
      <c r="BM116" s="198" t="s">
        <v>744</v>
      </c>
    </row>
    <row r="117" spans="1:65" s="2" customFormat="1" ht="16.5" customHeight="1">
      <c r="A117" s="32"/>
      <c r="B117" s="33"/>
      <c r="C117" s="186" t="s">
        <v>382</v>
      </c>
      <c r="D117" s="186" t="s">
        <v>158</v>
      </c>
      <c r="E117" s="187" t="s">
        <v>745</v>
      </c>
      <c r="F117" s="188" t="s">
        <v>746</v>
      </c>
      <c r="G117" s="189" t="s">
        <v>166</v>
      </c>
      <c r="H117" s="190">
        <v>10.25</v>
      </c>
      <c r="I117" s="191"/>
      <c r="J117" s="192">
        <f t="shared" si="10"/>
        <v>0</v>
      </c>
      <c r="K117" s="193"/>
      <c r="L117" s="37"/>
      <c r="M117" s="194" t="s">
        <v>19</v>
      </c>
      <c r="N117" s="195" t="s">
        <v>44</v>
      </c>
      <c r="O117" s="62"/>
      <c r="P117" s="196">
        <f t="shared" si="11"/>
        <v>0</v>
      </c>
      <c r="Q117" s="196">
        <v>1E-4</v>
      </c>
      <c r="R117" s="196">
        <f t="shared" si="12"/>
        <v>1.0250000000000001E-3</v>
      </c>
      <c r="S117" s="196">
        <v>2.41</v>
      </c>
      <c r="T117" s="197">
        <f t="shared" si="13"/>
        <v>24.702500000000001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8" t="s">
        <v>162</v>
      </c>
      <c r="AT117" s="198" t="s">
        <v>158</v>
      </c>
      <c r="AU117" s="198" t="s">
        <v>83</v>
      </c>
      <c r="AY117" s="15" t="s">
        <v>156</v>
      </c>
      <c r="BE117" s="199">
        <f t="shared" si="14"/>
        <v>0</v>
      </c>
      <c r="BF117" s="199">
        <f t="shared" si="15"/>
        <v>0</v>
      </c>
      <c r="BG117" s="199">
        <f t="shared" si="16"/>
        <v>0</v>
      </c>
      <c r="BH117" s="199">
        <f t="shared" si="17"/>
        <v>0</v>
      </c>
      <c r="BI117" s="199">
        <f t="shared" si="18"/>
        <v>0</v>
      </c>
      <c r="BJ117" s="15" t="s">
        <v>81</v>
      </c>
      <c r="BK117" s="199">
        <f t="shared" si="19"/>
        <v>0</v>
      </c>
      <c r="BL117" s="15" t="s">
        <v>162</v>
      </c>
      <c r="BM117" s="198" t="s">
        <v>747</v>
      </c>
    </row>
    <row r="118" spans="1:65" s="12" customFormat="1" ht="22.9" customHeight="1">
      <c r="B118" s="170"/>
      <c r="C118" s="171"/>
      <c r="D118" s="172" t="s">
        <v>72</v>
      </c>
      <c r="E118" s="184" t="s">
        <v>241</v>
      </c>
      <c r="F118" s="184" t="s">
        <v>242</v>
      </c>
      <c r="G118" s="171"/>
      <c r="H118" s="171"/>
      <c r="I118" s="174"/>
      <c r="J118" s="185">
        <f>BK118</f>
        <v>0</v>
      </c>
      <c r="K118" s="171"/>
      <c r="L118" s="176"/>
      <c r="M118" s="177"/>
      <c r="N118" s="178"/>
      <c r="O118" s="178"/>
      <c r="P118" s="179">
        <f>SUM(P119:P126)</f>
        <v>0</v>
      </c>
      <c r="Q118" s="178"/>
      <c r="R118" s="179">
        <f>SUM(R119:R126)</f>
        <v>0</v>
      </c>
      <c r="S118" s="178"/>
      <c r="T118" s="180">
        <f>SUM(T119:T126)</f>
        <v>0</v>
      </c>
      <c r="AR118" s="181" t="s">
        <v>81</v>
      </c>
      <c r="AT118" s="182" t="s">
        <v>72</v>
      </c>
      <c r="AU118" s="182" t="s">
        <v>81</v>
      </c>
      <c r="AY118" s="181" t="s">
        <v>156</v>
      </c>
      <c r="BK118" s="183">
        <f>SUM(BK119:BK126)</f>
        <v>0</v>
      </c>
    </row>
    <row r="119" spans="1:65" s="2" customFormat="1" ht="16.5" customHeight="1">
      <c r="A119" s="32"/>
      <c r="B119" s="33"/>
      <c r="C119" s="186" t="s">
        <v>7</v>
      </c>
      <c r="D119" s="186" t="s">
        <v>158</v>
      </c>
      <c r="E119" s="187" t="s">
        <v>379</v>
      </c>
      <c r="F119" s="188" t="s">
        <v>518</v>
      </c>
      <c r="G119" s="189" t="s">
        <v>195</v>
      </c>
      <c r="H119" s="190">
        <v>220.64400000000001</v>
      </c>
      <c r="I119" s="191"/>
      <c r="J119" s="192">
        <f t="shared" ref="J119:J126" si="20">ROUND(I119*H119,2)</f>
        <v>0</v>
      </c>
      <c r="K119" s="193"/>
      <c r="L119" s="37"/>
      <c r="M119" s="194" t="s">
        <v>19</v>
      </c>
      <c r="N119" s="195" t="s">
        <v>44</v>
      </c>
      <c r="O119" s="62"/>
      <c r="P119" s="196">
        <f t="shared" ref="P119:P126" si="21">O119*H119</f>
        <v>0</v>
      </c>
      <c r="Q119" s="196">
        <v>0</v>
      </c>
      <c r="R119" s="196">
        <f t="shared" ref="R119:R126" si="22">Q119*H119</f>
        <v>0</v>
      </c>
      <c r="S119" s="196">
        <v>0</v>
      </c>
      <c r="T119" s="197">
        <f t="shared" ref="T119:T126" si="23"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8" t="s">
        <v>162</v>
      </c>
      <c r="AT119" s="198" t="s">
        <v>158</v>
      </c>
      <c r="AU119" s="198" t="s">
        <v>83</v>
      </c>
      <c r="AY119" s="15" t="s">
        <v>156</v>
      </c>
      <c r="BE119" s="199">
        <f t="shared" ref="BE119:BE126" si="24">IF(N119="základní",J119,0)</f>
        <v>0</v>
      </c>
      <c r="BF119" s="199">
        <f t="shared" ref="BF119:BF126" si="25">IF(N119="snížená",J119,0)</f>
        <v>0</v>
      </c>
      <c r="BG119" s="199">
        <f t="shared" ref="BG119:BG126" si="26">IF(N119="zákl. přenesená",J119,0)</f>
        <v>0</v>
      </c>
      <c r="BH119" s="199">
        <f t="shared" ref="BH119:BH126" si="27">IF(N119="sníž. přenesená",J119,0)</f>
        <v>0</v>
      </c>
      <c r="BI119" s="199">
        <f t="shared" ref="BI119:BI126" si="28">IF(N119="nulová",J119,0)</f>
        <v>0</v>
      </c>
      <c r="BJ119" s="15" t="s">
        <v>81</v>
      </c>
      <c r="BK119" s="199">
        <f t="shared" ref="BK119:BK126" si="29">ROUND(I119*H119,2)</f>
        <v>0</v>
      </c>
      <c r="BL119" s="15" t="s">
        <v>162</v>
      </c>
      <c r="BM119" s="198" t="s">
        <v>748</v>
      </c>
    </row>
    <row r="120" spans="1:65" s="2" customFormat="1" ht="16.5" customHeight="1">
      <c r="A120" s="32"/>
      <c r="B120" s="33"/>
      <c r="C120" s="186" t="s">
        <v>389</v>
      </c>
      <c r="D120" s="186" t="s">
        <v>158</v>
      </c>
      <c r="E120" s="187" t="s">
        <v>383</v>
      </c>
      <c r="F120" s="188" t="s">
        <v>384</v>
      </c>
      <c r="G120" s="189" t="s">
        <v>195</v>
      </c>
      <c r="H120" s="190">
        <v>110.322</v>
      </c>
      <c r="I120" s="191"/>
      <c r="J120" s="192">
        <f t="shared" si="20"/>
        <v>0</v>
      </c>
      <c r="K120" s="193"/>
      <c r="L120" s="37"/>
      <c r="M120" s="194" t="s">
        <v>19</v>
      </c>
      <c r="N120" s="195" t="s">
        <v>44</v>
      </c>
      <c r="O120" s="62"/>
      <c r="P120" s="196">
        <f t="shared" si="21"/>
        <v>0</v>
      </c>
      <c r="Q120" s="196">
        <v>0</v>
      </c>
      <c r="R120" s="196">
        <f t="shared" si="22"/>
        <v>0</v>
      </c>
      <c r="S120" s="196">
        <v>0</v>
      </c>
      <c r="T120" s="197">
        <f t="shared" si="23"/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8" t="s">
        <v>162</v>
      </c>
      <c r="AT120" s="198" t="s">
        <v>158</v>
      </c>
      <c r="AU120" s="198" t="s">
        <v>83</v>
      </c>
      <c r="AY120" s="15" t="s">
        <v>156</v>
      </c>
      <c r="BE120" s="199">
        <f t="shared" si="24"/>
        <v>0</v>
      </c>
      <c r="BF120" s="199">
        <f t="shared" si="25"/>
        <v>0</v>
      </c>
      <c r="BG120" s="199">
        <f t="shared" si="26"/>
        <v>0</v>
      </c>
      <c r="BH120" s="199">
        <f t="shared" si="27"/>
        <v>0</v>
      </c>
      <c r="BI120" s="199">
        <f t="shared" si="28"/>
        <v>0</v>
      </c>
      <c r="BJ120" s="15" t="s">
        <v>81</v>
      </c>
      <c r="BK120" s="199">
        <f t="shared" si="29"/>
        <v>0</v>
      </c>
      <c r="BL120" s="15" t="s">
        <v>162</v>
      </c>
      <c r="BM120" s="198" t="s">
        <v>749</v>
      </c>
    </row>
    <row r="121" spans="1:65" s="2" customFormat="1" ht="24" customHeight="1">
      <c r="A121" s="32"/>
      <c r="B121" s="33"/>
      <c r="C121" s="186" t="s">
        <v>393</v>
      </c>
      <c r="D121" s="186" t="s">
        <v>158</v>
      </c>
      <c r="E121" s="187" t="s">
        <v>386</v>
      </c>
      <c r="F121" s="188" t="s">
        <v>387</v>
      </c>
      <c r="G121" s="189" t="s">
        <v>195</v>
      </c>
      <c r="H121" s="190">
        <v>1.1499999999999999</v>
      </c>
      <c r="I121" s="191"/>
      <c r="J121" s="192">
        <f t="shared" si="20"/>
        <v>0</v>
      </c>
      <c r="K121" s="193"/>
      <c r="L121" s="37"/>
      <c r="M121" s="194" t="s">
        <v>19</v>
      </c>
      <c r="N121" s="195" t="s">
        <v>44</v>
      </c>
      <c r="O121" s="62"/>
      <c r="P121" s="196">
        <f t="shared" si="21"/>
        <v>0</v>
      </c>
      <c r="Q121" s="196">
        <v>0</v>
      </c>
      <c r="R121" s="196">
        <f t="shared" si="22"/>
        <v>0</v>
      </c>
      <c r="S121" s="196">
        <v>0</v>
      </c>
      <c r="T121" s="197">
        <f t="shared" si="23"/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8" t="s">
        <v>162</v>
      </c>
      <c r="AT121" s="198" t="s">
        <v>158</v>
      </c>
      <c r="AU121" s="198" t="s">
        <v>83</v>
      </c>
      <c r="AY121" s="15" t="s">
        <v>156</v>
      </c>
      <c r="BE121" s="199">
        <f t="shared" si="24"/>
        <v>0</v>
      </c>
      <c r="BF121" s="199">
        <f t="shared" si="25"/>
        <v>0</v>
      </c>
      <c r="BG121" s="199">
        <f t="shared" si="26"/>
        <v>0</v>
      </c>
      <c r="BH121" s="199">
        <f t="shared" si="27"/>
        <v>0</v>
      </c>
      <c r="BI121" s="199">
        <f t="shared" si="28"/>
        <v>0</v>
      </c>
      <c r="BJ121" s="15" t="s">
        <v>81</v>
      </c>
      <c r="BK121" s="199">
        <f t="shared" si="29"/>
        <v>0</v>
      </c>
      <c r="BL121" s="15" t="s">
        <v>162</v>
      </c>
      <c r="BM121" s="198" t="s">
        <v>750</v>
      </c>
    </row>
    <row r="122" spans="1:65" s="2" customFormat="1" ht="16.5" customHeight="1">
      <c r="A122" s="32"/>
      <c r="B122" s="33"/>
      <c r="C122" s="186" t="s">
        <v>395</v>
      </c>
      <c r="D122" s="186" t="s">
        <v>158</v>
      </c>
      <c r="E122" s="187" t="s">
        <v>390</v>
      </c>
      <c r="F122" s="188" t="s">
        <v>391</v>
      </c>
      <c r="G122" s="189" t="s">
        <v>195</v>
      </c>
      <c r="H122" s="190">
        <v>110.322</v>
      </c>
      <c r="I122" s="191"/>
      <c r="J122" s="192">
        <f t="shared" si="20"/>
        <v>0</v>
      </c>
      <c r="K122" s="193"/>
      <c r="L122" s="37"/>
      <c r="M122" s="194" t="s">
        <v>19</v>
      </c>
      <c r="N122" s="195" t="s">
        <v>44</v>
      </c>
      <c r="O122" s="62"/>
      <c r="P122" s="196">
        <f t="shared" si="21"/>
        <v>0</v>
      </c>
      <c r="Q122" s="196">
        <v>0</v>
      </c>
      <c r="R122" s="196">
        <f t="shared" si="22"/>
        <v>0</v>
      </c>
      <c r="S122" s="196">
        <v>0</v>
      </c>
      <c r="T122" s="197">
        <f t="shared" si="23"/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8" t="s">
        <v>162</v>
      </c>
      <c r="AT122" s="198" t="s">
        <v>158</v>
      </c>
      <c r="AU122" s="198" t="s">
        <v>83</v>
      </c>
      <c r="AY122" s="15" t="s">
        <v>156</v>
      </c>
      <c r="BE122" s="199">
        <f t="shared" si="24"/>
        <v>0</v>
      </c>
      <c r="BF122" s="199">
        <f t="shared" si="25"/>
        <v>0</v>
      </c>
      <c r="BG122" s="199">
        <f t="shared" si="26"/>
        <v>0</v>
      </c>
      <c r="BH122" s="199">
        <f t="shared" si="27"/>
        <v>0</v>
      </c>
      <c r="BI122" s="199">
        <f t="shared" si="28"/>
        <v>0</v>
      </c>
      <c r="BJ122" s="15" t="s">
        <v>81</v>
      </c>
      <c r="BK122" s="199">
        <f t="shared" si="29"/>
        <v>0</v>
      </c>
      <c r="BL122" s="15" t="s">
        <v>162</v>
      </c>
      <c r="BM122" s="198" t="s">
        <v>751</v>
      </c>
    </row>
    <row r="123" spans="1:65" s="2" customFormat="1" ht="16.5" customHeight="1">
      <c r="A123" s="32"/>
      <c r="B123" s="33"/>
      <c r="C123" s="186" t="s">
        <v>397</v>
      </c>
      <c r="D123" s="186" t="s">
        <v>158</v>
      </c>
      <c r="E123" s="187" t="s">
        <v>244</v>
      </c>
      <c r="F123" s="188" t="s">
        <v>245</v>
      </c>
      <c r="G123" s="189" t="s">
        <v>195</v>
      </c>
      <c r="H123" s="190">
        <v>110.322</v>
      </c>
      <c r="I123" s="191"/>
      <c r="J123" s="192">
        <f t="shared" si="20"/>
        <v>0</v>
      </c>
      <c r="K123" s="193"/>
      <c r="L123" s="37"/>
      <c r="M123" s="194" t="s">
        <v>19</v>
      </c>
      <c r="N123" s="195" t="s">
        <v>44</v>
      </c>
      <c r="O123" s="62"/>
      <c r="P123" s="196">
        <f t="shared" si="21"/>
        <v>0</v>
      </c>
      <c r="Q123" s="196">
        <v>0</v>
      </c>
      <c r="R123" s="196">
        <f t="shared" si="22"/>
        <v>0</v>
      </c>
      <c r="S123" s="196">
        <v>0</v>
      </c>
      <c r="T123" s="197">
        <f t="shared" si="23"/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8" t="s">
        <v>162</v>
      </c>
      <c r="AT123" s="198" t="s">
        <v>158</v>
      </c>
      <c r="AU123" s="198" t="s">
        <v>83</v>
      </c>
      <c r="AY123" s="15" t="s">
        <v>156</v>
      </c>
      <c r="BE123" s="199">
        <f t="shared" si="24"/>
        <v>0</v>
      </c>
      <c r="BF123" s="199">
        <f t="shared" si="25"/>
        <v>0</v>
      </c>
      <c r="BG123" s="199">
        <f t="shared" si="26"/>
        <v>0</v>
      </c>
      <c r="BH123" s="199">
        <f t="shared" si="27"/>
        <v>0</v>
      </c>
      <c r="BI123" s="199">
        <f t="shared" si="28"/>
        <v>0</v>
      </c>
      <c r="BJ123" s="15" t="s">
        <v>81</v>
      </c>
      <c r="BK123" s="199">
        <f t="shared" si="29"/>
        <v>0</v>
      </c>
      <c r="BL123" s="15" t="s">
        <v>162</v>
      </c>
      <c r="BM123" s="198" t="s">
        <v>752</v>
      </c>
    </row>
    <row r="124" spans="1:65" s="2" customFormat="1" ht="24" customHeight="1">
      <c r="A124" s="32"/>
      <c r="B124" s="33"/>
      <c r="C124" s="186" t="s">
        <v>399</v>
      </c>
      <c r="D124" s="186" t="s">
        <v>158</v>
      </c>
      <c r="E124" s="187" t="s">
        <v>248</v>
      </c>
      <c r="F124" s="188" t="s">
        <v>249</v>
      </c>
      <c r="G124" s="189" t="s">
        <v>195</v>
      </c>
      <c r="H124" s="190">
        <v>110.322</v>
      </c>
      <c r="I124" s="191"/>
      <c r="J124" s="192">
        <f t="shared" si="20"/>
        <v>0</v>
      </c>
      <c r="K124" s="193"/>
      <c r="L124" s="37"/>
      <c r="M124" s="194" t="s">
        <v>19</v>
      </c>
      <c r="N124" s="195" t="s">
        <v>44</v>
      </c>
      <c r="O124" s="62"/>
      <c r="P124" s="196">
        <f t="shared" si="21"/>
        <v>0</v>
      </c>
      <c r="Q124" s="196">
        <v>0</v>
      </c>
      <c r="R124" s="196">
        <f t="shared" si="22"/>
        <v>0</v>
      </c>
      <c r="S124" s="196">
        <v>0</v>
      </c>
      <c r="T124" s="197">
        <f t="shared" si="23"/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8" t="s">
        <v>162</v>
      </c>
      <c r="AT124" s="198" t="s">
        <v>158</v>
      </c>
      <c r="AU124" s="198" t="s">
        <v>83</v>
      </c>
      <c r="AY124" s="15" t="s">
        <v>156</v>
      </c>
      <c r="BE124" s="199">
        <f t="shared" si="24"/>
        <v>0</v>
      </c>
      <c r="BF124" s="199">
        <f t="shared" si="25"/>
        <v>0</v>
      </c>
      <c r="BG124" s="199">
        <f t="shared" si="26"/>
        <v>0</v>
      </c>
      <c r="BH124" s="199">
        <f t="shared" si="27"/>
        <v>0</v>
      </c>
      <c r="BI124" s="199">
        <f t="shared" si="28"/>
        <v>0</v>
      </c>
      <c r="BJ124" s="15" t="s">
        <v>81</v>
      </c>
      <c r="BK124" s="199">
        <f t="shared" si="29"/>
        <v>0</v>
      </c>
      <c r="BL124" s="15" t="s">
        <v>162</v>
      </c>
      <c r="BM124" s="198" t="s">
        <v>753</v>
      </c>
    </row>
    <row r="125" spans="1:65" s="2" customFormat="1" ht="24" customHeight="1">
      <c r="A125" s="32"/>
      <c r="B125" s="33"/>
      <c r="C125" s="186" t="s">
        <v>251</v>
      </c>
      <c r="D125" s="186" t="s">
        <v>158</v>
      </c>
      <c r="E125" s="187" t="s">
        <v>252</v>
      </c>
      <c r="F125" s="188" t="s">
        <v>253</v>
      </c>
      <c r="G125" s="189" t="s">
        <v>195</v>
      </c>
      <c r="H125" s="190">
        <v>5</v>
      </c>
      <c r="I125" s="191"/>
      <c r="J125" s="192">
        <f t="shared" si="20"/>
        <v>0</v>
      </c>
      <c r="K125" s="193"/>
      <c r="L125" s="37"/>
      <c r="M125" s="194" t="s">
        <v>19</v>
      </c>
      <c r="N125" s="195" t="s">
        <v>44</v>
      </c>
      <c r="O125" s="62"/>
      <c r="P125" s="196">
        <f t="shared" si="21"/>
        <v>0</v>
      </c>
      <c r="Q125" s="196">
        <v>0</v>
      </c>
      <c r="R125" s="196">
        <f t="shared" si="22"/>
        <v>0</v>
      </c>
      <c r="S125" s="196">
        <v>0</v>
      </c>
      <c r="T125" s="197">
        <f t="shared" si="2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8" t="s">
        <v>162</v>
      </c>
      <c r="AT125" s="198" t="s">
        <v>158</v>
      </c>
      <c r="AU125" s="198" t="s">
        <v>83</v>
      </c>
      <c r="AY125" s="15" t="s">
        <v>156</v>
      </c>
      <c r="BE125" s="199">
        <f t="shared" si="24"/>
        <v>0</v>
      </c>
      <c r="BF125" s="199">
        <f t="shared" si="25"/>
        <v>0</v>
      </c>
      <c r="BG125" s="199">
        <f t="shared" si="26"/>
        <v>0</v>
      </c>
      <c r="BH125" s="199">
        <f t="shared" si="27"/>
        <v>0</v>
      </c>
      <c r="BI125" s="199">
        <f t="shared" si="28"/>
        <v>0</v>
      </c>
      <c r="BJ125" s="15" t="s">
        <v>81</v>
      </c>
      <c r="BK125" s="199">
        <f t="shared" si="29"/>
        <v>0</v>
      </c>
      <c r="BL125" s="15" t="s">
        <v>162</v>
      </c>
      <c r="BM125" s="198" t="s">
        <v>754</v>
      </c>
    </row>
    <row r="126" spans="1:65" s="2" customFormat="1" ht="24" customHeight="1">
      <c r="A126" s="32"/>
      <c r="B126" s="33"/>
      <c r="C126" s="186" t="s">
        <v>255</v>
      </c>
      <c r="D126" s="186" t="s">
        <v>158</v>
      </c>
      <c r="E126" s="187" t="s">
        <v>260</v>
      </c>
      <c r="F126" s="188" t="s">
        <v>261</v>
      </c>
      <c r="G126" s="189" t="s">
        <v>195</v>
      </c>
      <c r="H126" s="190">
        <v>104.172</v>
      </c>
      <c r="I126" s="191"/>
      <c r="J126" s="192">
        <f t="shared" si="20"/>
        <v>0</v>
      </c>
      <c r="K126" s="193"/>
      <c r="L126" s="37"/>
      <c r="M126" s="194" t="s">
        <v>19</v>
      </c>
      <c r="N126" s="195" t="s">
        <v>44</v>
      </c>
      <c r="O126" s="62"/>
      <c r="P126" s="196">
        <f t="shared" si="21"/>
        <v>0</v>
      </c>
      <c r="Q126" s="196">
        <v>0</v>
      </c>
      <c r="R126" s="196">
        <f t="shared" si="22"/>
        <v>0</v>
      </c>
      <c r="S126" s="196">
        <v>0</v>
      </c>
      <c r="T126" s="197">
        <f t="shared" si="23"/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8" t="s">
        <v>162</v>
      </c>
      <c r="AT126" s="198" t="s">
        <v>158</v>
      </c>
      <c r="AU126" s="198" t="s">
        <v>83</v>
      </c>
      <c r="AY126" s="15" t="s">
        <v>156</v>
      </c>
      <c r="BE126" s="199">
        <f t="shared" si="24"/>
        <v>0</v>
      </c>
      <c r="BF126" s="199">
        <f t="shared" si="25"/>
        <v>0</v>
      </c>
      <c r="BG126" s="199">
        <f t="shared" si="26"/>
        <v>0</v>
      </c>
      <c r="BH126" s="199">
        <f t="shared" si="27"/>
        <v>0</v>
      </c>
      <c r="BI126" s="199">
        <f t="shared" si="28"/>
        <v>0</v>
      </c>
      <c r="BJ126" s="15" t="s">
        <v>81</v>
      </c>
      <c r="BK126" s="199">
        <f t="shared" si="29"/>
        <v>0</v>
      </c>
      <c r="BL126" s="15" t="s">
        <v>162</v>
      </c>
      <c r="BM126" s="198" t="s">
        <v>755</v>
      </c>
    </row>
    <row r="127" spans="1:65" s="12" customFormat="1" ht="25.9" customHeight="1">
      <c r="B127" s="170"/>
      <c r="C127" s="171"/>
      <c r="D127" s="172" t="s">
        <v>72</v>
      </c>
      <c r="E127" s="173" t="s">
        <v>263</v>
      </c>
      <c r="F127" s="173" t="s">
        <v>264</v>
      </c>
      <c r="G127" s="171"/>
      <c r="H127" s="171"/>
      <c r="I127" s="174"/>
      <c r="J127" s="175">
        <f>BK127</f>
        <v>0</v>
      </c>
      <c r="K127" s="171"/>
      <c r="L127" s="176"/>
      <c r="M127" s="177"/>
      <c r="N127" s="178"/>
      <c r="O127" s="178"/>
      <c r="P127" s="179">
        <f>P128+P131+P136+P138+P140</f>
        <v>0</v>
      </c>
      <c r="Q127" s="178"/>
      <c r="R127" s="179">
        <f>R128+R131+R136+R138+R140</f>
        <v>0</v>
      </c>
      <c r="S127" s="178"/>
      <c r="T127" s="180">
        <f>T128+T131+T136+T138+T140</f>
        <v>1.0406299999999999</v>
      </c>
      <c r="AR127" s="181" t="s">
        <v>83</v>
      </c>
      <c r="AT127" s="182" t="s">
        <v>72</v>
      </c>
      <c r="AU127" s="182" t="s">
        <v>73</v>
      </c>
      <c r="AY127" s="181" t="s">
        <v>156</v>
      </c>
      <c r="BK127" s="183">
        <f>BK128+BK131+BK136+BK138+BK140</f>
        <v>0</v>
      </c>
    </row>
    <row r="128" spans="1:65" s="12" customFormat="1" ht="22.9" customHeight="1">
      <c r="B128" s="170"/>
      <c r="C128" s="171"/>
      <c r="D128" s="172" t="s">
        <v>72</v>
      </c>
      <c r="E128" s="184" t="s">
        <v>401</v>
      </c>
      <c r="F128" s="184" t="s">
        <v>402</v>
      </c>
      <c r="G128" s="171"/>
      <c r="H128" s="171"/>
      <c r="I128" s="174"/>
      <c r="J128" s="185">
        <f>BK128</f>
        <v>0</v>
      </c>
      <c r="K128" s="171"/>
      <c r="L128" s="176"/>
      <c r="M128" s="177"/>
      <c r="N128" s="178"/>
      <c r="O128" s="178"/>
      <c r="P128" s="179">
        <f>SUM(P129:P130)</f>
        <v>0</v>
      </c>
      <c r="Q128" s="178"/>
      <c r="R128" s="179">
        <f>SUM(R129:R130)</f>
        <v>0</v>
      </c>
      <c r="S128" s="178"/>
      <c r="T128" s="180">
        <f>SUM(T129:T130)</f>
        <v>0.71808000000000005</v>
      </c>
      <c r="AR128" s="181" t="s">
        <v>83</v>
      </c>
      <c r="AT128" s="182" t="s">
        <v>72</v>
      </c>
      <c r="AU128" s="182" t="s">
        <v>81</v>
      </c>
      <c r="AY128" s="181" t="s">
        <v>156</v>
      </c>
      <c r="BK128" s="183">
        <f>SUM(BK129:BK130)</f>
        <v>0</v>
      </c>
    </row>
    <row r="129" spans="1:65" s="2" customFormat="1" ht="16.5" customHeight="1">
      <c r="A129" s="32"/>
      <c r="B129" s="33"/>
      <c r="C129" s="186" t="s">
        <v>411</v>
      </c>
      <c r="D129" s="186" t="s">
        <v>158</v>
      </c>
      <c r="E129" s="187" t="s">
        <v>403</v>
      </c>
      <c r="F129" s="188" t="s">
        <v>404</v>
      </c>
      <c r="G129" s="189" t="s">
        <v>161</v>
      </c>
      <c r="H129" s="190">
        <v>44.88</v>
      </c>
      <c r="I129" s="191"/>
      <c r="J129" s="192">
        <f>ROUND(I129*H129,2)</f>
        <v>0</v>
      </c>
      <c r="K129" s="193"/>
      <c r="L129" s="37"/>
      <c r="M129" s="194" t="s">
        <v>19</v>
      </c>
      <c r="N129" s="195" t="s">
        <v>44</v>
      </c>
      <c r="O129" s="62"/>
      <c r="P129" s="196">
        <f>O129*H129</f>
        <v>0</v>
      </c>
      <c r="Q129" s="196">
        <v>0</v>
      </c>
      <c r="R129" s="196">
        <f>Q129*H129</f>
        <v>0</v>
      </c>
      <c r="S129" s="196">
        <v>0.01</v>
      </c>
      <c r="T129" s="197">
        <f>S129*H129</f>
        <v>0.44880000000000003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8" t="s">
        <v>270</v>
      </c>
      <c r="AT129" s="198" t="s">
        <v>158</v>
      </c>
      <c r="AU129" s="198" t="s">
        <v>83</v>
      </c>
      <c r="AY129" s="15" t="s">
        <v>156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5" t="s">
        <v>81</v>
      </c>
      <c r="BK129" s="199">
        <f>ROUND(I129*H129,2)</f>
        <v>0</v>
      </c>
      <c r="BL129" s="15" t="s">
        <v>270</v>
      </c>
      <c r="BM129" s="198" t="s">
        <v>756</v>
      </c>
    </row>
    <row r="130" spans="1:65" s="2" customFormat="1" ht="16.5" customHeight="1">
      <c r="A130" s="32"/>
      <c r="B130" s="33"/>
      <c r="C130" s="186" t="s">
        <v>267</v>
      </c>
      <c r="D130" s="186" t="s">
        <v>158</v>
      </c>
      <c r="E130" s="187" t="s">
        <v>406</v>
      </c>
      <c r="F130" s="188" t="s">
        <v>407</v>
      </c>
      <c r="G130" s="189" t="s">
        <v>161</v>
      </c>
      <c r="H130" s="190">
        <v>44.88</v>
      </c>
      <c r="I130" s="191"/>
      <c r="J130" s="192">
        <f>ROUND(I130*H130,2)</f>
        <v>0</v>
      </c>
      <c r="K130" s="193"/>
      <c r="L130" s="37"/>
      <c r="M130" s="194" t="s">
        <v>19</v>
      </c>
      <c r="N130" s="195" t="s">
        <v>44</v>
      </c>
      <c r="O130" s="62"/>
      <c r="P130" s="196">
        <f>O130*H130</f>
        <v>0</v>
      </c>
      <c r="Q130" s="196">
        <v>0</v>
      </c>
      <c r="R130" s="196">
        <f>Q130*H130</f>
        <v>0</v>
      </c>
      <c r="S130" s="196">
        <v>6.0000000000000001E-3</v>
      </c>
      <c r="T130" s="197">
        <f>S130*H130</f>
        <v>0.26928000000000002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8" t="s">
        <v>270</v>
      </c>
      <c r="AT130" s="198" t="s">
        <v>158</v>
      </c>
      <c r="AU130" s="198" t="s">
        <v>83</v>
      </c>
      <c r="AY130" s="15" t="s">
        <v>156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5" t="s">
        <v>81</v>
      </c>
      <c r="BK130" s="199">
        <f>ROUND(I130*H130,2)</f>
        <v>0</v>
      </c>
      <c r="BL130" s="15" t="s">
        <v>270</v>
      </c>
      <c r="BM130" s="198" t="s">
        <v>757</v>
      </c>
    </row>
    <row r="131" spans="1:65" s="12" customFormat="1" ht="22.9" customHeight="1">
      <c r="B131" s="170"/>
      <c r="C131" s="171"/>
      <c r="D131" s="172" t="s">
        <v>72</v>
      </c>
      <c r="E131" s="184" t="s">
        <v>418</v>
      </c>
      <c r="F131" s="184" t="s">
        <v>419</v>
      </c>
      <c r="G131" s="171"/>
      <c r="H131" s="171"/>
      <c r="I131" s="174"/>
      <c r="J131" s="185">
        <f>BK131</f>
        <v>0</v>
      </c>
      <c r="K131" s="171"/>
      <c r="L131" s="176"/>
      <c r="M131" s="177"/>
      <c r="N131" s="178"/>
      <c r="O131" s="178"/>
      <c r="P131" s="179">
        <f>SUM(P132:P135)</f>
        <v>0</v>
      </c>
      <c r="Q131" s="178"/>
      <c r="R131" s="179">
        <f>SUM(R132:R135)</f>
        <v>0</v>
      </c>
      <c r="S131" s="178"/>
      <c r="T131" s="180">
        <f>SUM(T132:T135)</f>
        <v>0.17255000000000004</v>
      </c>
      <c r="AR131" s="181" t="s">
        <v>83</v>
      </c>
      <c r="AT131" s="182" t="s">
        <v>72</v>
      </c>
      <c r="AU131" s="182" t="s">
        <v>81</v>
      </c>
      <c r="AY131" s="181" t="s">
        <v>156</v>
      </c>
      <c r="BK131" s="183">
        <f>SUM(BK132:BK135)</f>
        <v>0</v>
      </c>
    </row>
    <row r="132" spans="1:65" s="2" customFormat="1" ht="16.5" customHeight="1">
      <c r="A132" s="32"/>
      <c r="B132" s="33"/>
      <c r="C132" s="186" t="s">
        <v>272</v>
      </c>
      <c r="D132" s="186" t="s">
        <v>158</v>
      </c>
      <c r="E132" s="187" t="s">
        <v>424</v>
      </c>
      <c r="F132" s="188" t="s">
        <v>425</v>
      </c>
      <c r="G132" s="189" t="s">
        <v>275</v>
      </c>
      <c r="H132" s="190">
        <v>27.8</v>
      </c>
      <c r="I132" s="191"/>
      <c r="J132" s="192">
        <f>ROUND(I132*H132,2)</f>
        <v>0</v>
      </c>
      <c r="K132" s="193"/>
      <c r="L132" s="37"/>
      <c r="M132" s="194" t="s">
        <v>19</v>
      </c>
      <c r="N132" s="195" t="s">
        <v>44</v>
      </c>
      <c r="O132" s="62"/>
      <c r="P132" s="196">
        <f>O132*H132</f>
        <v>0</v>
      </c>
      <c r="Q132" s="196">
        <v>0</v>
      </c>
      <c r="R132" s="196">
        <f>Q132*H132</f>
        <v>0</v>
      </c>
      <c r="S132" s="196">
        <v>1.7700000000000001E-3</v>
      </c>
      <c r="T132" s="197">
        <f>S132*H132</f>
        <v>4.9206000000000007E-2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8" t="s">
        <v>270</v>
      </c>
      <c r="AT132" s="198" t="s">
        <v>158</v>
      </c>
      <c r="AU132" s="198" t="s">
        <v>83</v>
      </c>
      <c r="AY132" s="15" t="s">
        <v>156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5" t="s">
        <v>81</v>
      </c>
      <c r="BK132" s="199">
        <f>ROUND(I132*H132,2)</f>
        <v>0</v>
      </c>
      <c r="BL132" s="15" t="s">
        <v>270</v>
      </c>
      <c r="BM132" s="198" t="s">
        <v>758</v>
      </c>
    </row>
    <row r="133" spans="1:65" s="2" customFormat="1" ht="16.5" customHeight="1">
      <c r="A133" s="32"/>
      <c r="B133" s="33"/>
      <c r="C133" s="186" t="s">
        <v>423</v>
      </c>
      <c r="D133" s="186" t="s">
        <v>158</v>
      </c>
      <c r="E133" s="187" t="s">
        <v>431</v>
      </c>
      <c r="F133" s="188" t="s">
        <v>432</v>
      </c>
      <c r="G133" s="189" t="s">
        <v>275</v>
      </c>
      <c r="H133" s="190">
        <v>8.4</v>
      </c>
      <c r="I133" s="191"/>
      <c r="J133" s="192">
        <f>ROUND(I133*H133,2)</f>
        <v>0</v>
      </c>
      <c r="K133" s="193"/>
      <c r="L133" s="37"/>
      <c r="M133" s="194" t="s">
        <v>19</v>
      </c>
      <c r="N133" s="195" t="s">
        <v>44</v>
      </c>
      <c r="O133" s="62"/>
      <c r="P133" s="196">
        <f>O133*H133</f>
        <v>0</v>
      </c>
      <c r="Q133" s="196">
        <v>0</v>
      </c>
      <c r="R133" s="196">
        <f>Q133*H133</f>
        <v>0</v>
      </c>
      <c r="S133" s="196">
        <v>1.67E-3</v>
      </c>
      <c r="T133" s="197">
        <f>S133*H133</f>
        <v>1.4028000000000001E-2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8" t="s">
        <v>270</v>
      </c>
      <c r="AT133" s="198" t="s">
        <v>158</v>
      </c>
      <c r="AU133" s="198" t="s">
        <v>83</v>
      </c>
      <c r="AY133" s="15" t="s">
        <v>156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5" t="s">
        <v>81</v>
      </c>
      <c r="BK133" s="199">
        <f>ROUND(I133*H133,2)</f>
        <v>0</v>
      </c>
      <c r="BL133" s="15" t="s">
        <v>270</v>
      </c>
      <c r="BM133" s="198" t="s">
        <v>759</v>
      </c>
    </row>
    <row r="134" spans="1:65" s="2" customFormat="1" ht="16.5" customHeight="1">
      <c r="A134" s="32"/>
      <c r="B134" s="33"/>
      <c r="C134" s="186" t="s">
        <v>427</v>
      </c>
      <c r="D134" s="186" t="s">
        <v>158</v>
      </c>
      <c r="E134" s="187" t="s">
        <v>533</v>
      </c>
      <c r="F134" s="188" t="s">
        <v>534</v>
      </c>
      <c r="G134" s="189" t="s">
        <v>275</v>
      </c>
      <c r="H134" s="190">
        <v>27.8</v>
      </c>
      <c r="I134" s="191"/>
      <c r="J134" s="192">
        <f>ROUND(I134*H134,2)</f>
        <v>0</v>
      </c>
      <c r="K134" s="193"/>
      <c r="L134" s="37"/>
      <c r="M134" s="194" t="s">
        <v>19</v>
      </c>
      <c r="N134" s="195" t="s">
        <v>44</v>
      </c>
      <c r="O134" s="62"/>
      <c r="P134" s="196">
        <f>O134*H134</f>
        <v>0</v>
      </c>
      <c r="Q134" s="196">
        <v>0</v>
      </c>
      <c r="R134" s="196">
        <f>Q134*H134</f>
        <v>0</v>
      </c>
      <c r="S134" s="196">
        <v>2.5999999999999999E-3</v>
      </c>
      <c r="T134" s="197">
        <f>S134*H134</f>
        <v>7.2279999999999997E-2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8" t="s">
        <v>270</v>
      </c>
      <c r="AT134" s="198" t="s">
        <v>158</v>
      </c>
      <c r="AU134" s="198" t="s">
        <v>83</v>
      </c>
      <c r="AY134" s="15" t="s">
        <v>156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5" t="s">
        <v>81</v>
      </c>
      <c r="BK134" s="199">
        <f>ROUND(I134*H134,2)</f>
        <v>0</v>
      </c>
      <c r="BL134" s="15" t="s">
        <v>270</v>
      </c>
      <c r="BM134" s="198" t="s">
        <v>760</v>
      </c>
    </row>
    <row r="135" spans="1:65" s="2" customFormat="1" ht="16.5" customHeight="1">
      <c r="A135" s="32"/>
      <c r="B135" s="33"/>
      <c r="C135" s="186" t="s">
        <v>288</v>
      </c>
      <c r="D135" s="186" t="s">
        <v>158</v>
      </c>
      <c r="E135" s="187" t="s">
        <v>536</v>
      </c>
      <c r="F135" s="188" t="s">
        <v>537</v>
      </c>
      <c r="G135" s="189" t="s">
        <v>275</v>
      </c>
      <c r="H135" s="190">
        <v>9.4</v>
      </c>
      <c r="I135" s="191"/>
      <c r="J135" s="192">
        <f>ROUND(I135*H135,2)</f>
        <v>0</v>
      </c>
      <c r="K135" s="193"/>
      <c r="L135" s="37"/>
      <c r="M135" s="194" t="s">
        <v>19</v>
      </c>
      <c r="N135" s="195" t="s">
        <v>44</v>
      </c>
      <c r="O135" s="62"/>
      <c r="P135" s="196">
        <f>O135*H135</f>
        <v>0</v>
      </c>
      <c r="Q135" s="196">
        <v>0</v>
      </c>
      <c r="R135" s="196">
        <f>Q135*H135</f>
        <v>0</v>
      </c>
      <c r="S135" s="196">
        <v>3.9399999999999999E-3</v>
      </c>
      <c r="T135" s="197">
        <f>S135*H135</f>
        <v>3.7035999999999999E-2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8" t="s">
        <v>270</v>
      </c>
      <c r="AT135" s="198" t="s">
        <v>158</v>
      </c>
      <c r="AU135" s="198" t="s">
        <v>83</v>
      </c>
      <c r="AY135" s="15" t="s">
        <v>156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5" t="s">
        <v>81</v>
      </c>
      <c r="BK135" s="199">
        <f>ROUND(I135*H135,2)</f>
        <v>0</v>
      </c>
      <c r="BL135" s="15" t="s">
        <v>270</v>
      </c>
      <c r="BM135" s="198" t="s">
        <v>761</v>
      </c>
    </row>
    <row r="136" spans="1:65" s="12" customFormat="1" ht="22.9" customHeight="1">
      <c r="B136" s="170"/>
      <c r="C136" s="171"/>
      <c r="D136" s="172" t="s">
        <v>72</v>
      </c>
      <c r="E136" s="184" t="s">
        <v>277</v>
      </c>
      <c r="F136" s="184" t="s">
        <v>278</v>
      </c>
      <c r="G136" s="171"/>
      <c r="H136" s="171"/>
      <c r="I136" s="174"/>
      <c r="J136" s="185">
        <f>BK136</f>
        <v>0</v>
      </c>
      <c r="K136" s="171"/>
      <c r="L136" s="176"/>
      <c r="M136" s="177"/>
      <c r="N136" s="178"/>
      <c r="O136" s="178"/>
      <c r="P136" s="179">
        <f>P137</f>
        <v>0</v>
      </c>
      <c r="Q136" s="178"/>
      <c r="R136" s="179">
        <f>R137</f>
        <v>0</v>
      </c>
      <c r="S136" s="178"/>
      <c r="T136" s="180">
        <f>T137</f>
        <v>0.15</v>
      </c>
      <c r="AR136" s="181" t="s">
        <v>83</v>
      </c>
      <c r="AT136" s="182" t="s">
        <v>72</v>
      </c>
      <c r="AU136" s="182" t="s">
        <v>81</v>
      </c>
      <c r="AY136" s="181" t="s">
        <v>156</v>
      </c>
      <c r="BK136" s="183">
        <f>BK137</f>
        <v>0</v>
      </c>
    </row>
    <row r="137" spans="1:65" s="2" customFormat="1" ht="24" customHeight="1">
      <c r="A137" s="32"/>
      <c r="B137" s="33"/>
      <c r="C137" s="186" t="s">
        <v>293</v>
      </c>
      <c r="D137" s="186" t="s">
        <v>158</v>
      </c>
      <c r="E137" s="187" t="s">
        <v>544</v>
      </c>
      <c r="F137" s="188" t="s">
        <v>762</v>
      </c>
      <c r="G137" s="189" t="s">
        <v>204</v>
      </c>
      <c r="H137" s="190">
        <v>150</v>
      </c>
      <c r="I137" s="191"/>
      <c r="J137" s="192">
        <f>ROUND(I137*H137,2)</f>
        <v>0</v>
      </c>
      <c r="K137" s="193"/>
      <c r="L137" s="37"/>
      <c r="M137" s="194" t="s">
        <v>19</v>
      </c>
      <c r="N137" s="195" t="s">
        <v>44</v>
      </c>
      <c r="O137" s="62"/>
      <c r="P137" s="196">
        <f>O137*H137</f>
        <v>0</v>
      </c>
      <c r="Q137" s="196">
        <v>0</v>
      </c>
      <c r="R137" s="196">
        <f>Q137*H137</f>
        <v>0</v>
      </c>
      <c r="S137" s="196">
        <v>1E-3</v>
      </c>
      <c r="T137" s="197">
        <f>S137*H137</f>
        <v>0.15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8" t="s">
        <v>270</v>
      </c>
      <c r="AT137" s="198" t="s">
        <v>158</v>
      </c>
      <c r="AU137" s="198" t="s">
        <v>83</v>
      </c>
      <c r="AY137" s="15" t="s">
        <v>156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5" t="s">
        <v>81</v>
      </c>
      <c r="BK137" s="199">
        <f>ROUND(I137*H137,2)</f>
        <v>0</v>
      </c>
      <c r="BL137" s="15" t="s">
        <v>270</v>
      </c>
      <c r="BM137" s="198" t="s">
        <v>763</v>
      </c>
    </row>
    <row r="138" spans="1:65" s="12" customFormat="1" ht="22.9" customHeight="1">
      <c r="B138" s="170"/>
      <c r="C138" s="171"/>
      <c r="D138" s="172" t="s">
        <v>72</v>
      </c>
      <c r="E138" s="184" t="s">
        <v>322</v>
      </c>
      <c r="F138" s="184" t="s">
        <v>323</v>
      </c>
      <c r="G138" s="171"/>
      <c r="H138" s="171"/>
      <c r="I138" s="174"/>
      <c r="J138" s="185">
        <f>BK138</f>
        <v>0</v>
      </c>
      <c r="K138" s="171"/>
      <c r="L138" s="176"/>
      <c r="M138" s="177"/>
      <c r="N138" s="178"/>
      <c r="O138" s="178"/>
      <c r="P138" s="179">
        <f>P139</f>
        <v>0</v>
      </c>
      <c r="Q138" s="178"/>
      <c r="R138" s="179">
        <f>R139</f>
        <v>0</v>
      </c>
      <c r="S138" s="178"/>
      <c r="T138" s="180">
        <f>T139</f>
        <v>0</v>
      </c>
      <c r="AR138" s="181" t="s">
        <v>175</v>
      </c>
      <c r="AT138" s="182" t="s">
        <v>72</v>
      </c>
      <c r="AU138" s="182" t="s">
        <v>81</v>
      </c>
      <c r="AY138" s="181" t="s">
        <v>156</v>
      </c>
      <c r="BK138" s="183">
        <f>BK139</f>
        <v>0</v>
      </c>
    </row>
    <row r="139" spans="1:65" s="2" customFormat="1" ht="24" customHeight="1">
      <c r="A139" s="32"/>
      <c r="B139" s="33"/>
      <c r="C139" s="186" t="s">
        <v>297</v>
      </c>
      <c r="D139" s="186" t="s">
        <v>158</v>
      </c>
      <c r="E139" s="187" t="s">
        <v>325</v>
      </c>
      <c r="F139" s="188" t="s">
        <v>326</v>
      </c>
      <c r="G139" s="189" t="s">
        <v>327</v>
      </c>
      <c r="H139" s="190">
        <v>1</v>
      </c>
      <c r="I139" s="191"/>
      <c r="J139" s="192">
        <f>ROUND(I139*H139,2)</f>
        <v>0</v>
      </c>
      <c r="K139" s="193"/>
      <c r="L139" s="37"/>
      <c r="M139" s="194" t="s">
        <v>19</v>
      </c>
      <c r="N139" s="195" t="s">
        <v>44</v>
      </c>
      <c r="O139" s="62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8" t="s">
        <v>328</v>
      </c>
      <c r="AT139" s="198" t="s">
        <v>158</v>
      </c>
      <c r="AU139" s="198" t="s">
        <v>83</v>
      </c>
      <c r="AY139" s="15" t="s">
        <v>156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5" t="s">
        <v>81</v>
      </c>
      <c r="BK139" s="199">
        <f>ROUND(I139*H139,2)</f>
        <v>0</v>
      </c>
      <c r="BL139" s="15" t="s">
        <v>328</v>
      </c>
      <c r="BM139" s="198" t="s">
        <v>764</v>
      </c>
    </row>
    <row r="140" spans="1:65" s="12" customFormat="1" ht="22.9" customHeight="1">
      <c r="B140" s="170"/>
      <c r="C140" s="171"/>
      <c r="D140" s="172" t="s">
        <v>72</v>
      </c>
      <c r="E140" s="184" t="s">
        <v>330</v>
      </c>
      <c r="F140" s="184" t="s">
        <v>331</v>
      </c>
      <c r="G140" s="171"/>
      <c r="H140" s="171"/>
      <c r="I140" s="174"/>
      <c r="J140" s="185">
        <f>BK140</f>
        <v>0</v>
      </c>
      <c r="K140" s="171"/>
      <c r="L140" s="176"/>
      <c r="M140" s="177"/>
      <c r="N140" s="178"/>
      <c r="O140" s="178"/>
      <c r="P140" s="179">
        <f>P141</f>
        <v>0</v>
      </c>
      <c r="Q140" s="178"/>
      <c r="R140" s="179">
        <f>R141</f>
        <v>0</v>
      </c>
      <c r="S140" s="178"/>
      <c r="T140" s="180">
        <f>T141</f>
        <v>0</v>
      </c>
      <c r="AR140" s="181" t="s">
        <v>175</v>
      </c>
      <c r="AT140" s="182" t="s">
        <v>72</v>
      </c>
      <c r="AU140" s="182" t="s">
        <v>81</v>
      </c>
      <c r="AY140" s="181" t="s">
        <v>156</v>
      </c>
      <c r="BK140" s="183">
        <f>BK141</f>
        <v>0</v>
      </c>
    </row>
    <row r="141" spans="1:65" s="2" customFormat="1" ht="16.5" customHeight="1">
      <c r="A141" s="32"/>
      <c r="B141" s="33"/>
      <c r="C141" s="186" t="s">
        <v>14</v>
      </c>
      <c r="D141" s="186" t="s">
        <v>158</v>
      </c>
      <c r="E141" s="187" t="s">
        <v>333</v>
      </c>
      <c r="F141" s="188" t="s">
        <v>334</v>
      </c>
      <c r="G141" s="189" t="s">
        <v>327</v>
      </c>
      <c r="H141" s="190">
        <v>1</v>
      </c>
      <c r="I141" s="191"/>
      <c r="J141" s="192">
        <f>ROUND(I141*H141,2)</f>
        <v>0</v>
      </c>
      <c r="K141" s="193"/>
      <c r="L141" s="37"/>
      <c r="M141" s="194" t="s">
        <v>19</v>
      </c>
      <c r="N141" s="195" t="s">
        <v>44</v>
      </c>
      <c r="O141" s="62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8" t="s">
        <v>328</v>
      </c>
      <c r="AT141" s="198" t="s">
        <v>158</v>
      </c>
      <c r="AU141" s="198" t="s">
        <v>83</v>
      </c>
      <c r="AY141" s="15" t="s">
        <v>156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5" t="s">
        <v>81</v>
      </c>
      <c r="BK141" s="199">
        <f>ROUND(I141*H141,2)</f>
        <v>0</v>
      </c>
      <c r="BL141" s="15" t="s">
        <v>328</v>
      </c>
      <c r="BM141" s="198" t="s">
        <v>765</v>
      </c>
    </row>
    <row r="142" spans="1:65" s="12" customFormat="1" ht="25.9" customHeight="1">
      <c r="B142" s="170"/>
      <c r="C142" s="171"/>
      <c r="D142" s="172" t="s">
        <v>72</v>
      </c>
      <c r="E142" s="173" t="s">
        <v>320</v>
      </c>
      <c r="F142" s="173" t="s">
        <v>321</v>
      </c>
      <c r="G142" s="171"/>
      <c r="H142" s="171"/>
      <c r="I142" s="174"/>
      <c r="J142" s="175">
        <f>BK142</f>
        <v>0</v>
      </c>
      <c r="K142" s="171"/>
      <c r="L142" s="176"/>
      <c r="M142" s="177"/>
      <c r="N142" s="178"/>
      <c r="O142" s="178"/>
      <c r="P142" s="179">
        <f>P143+P145+P148+P151</f>
        <v>0</v>
      </c>
      <c r="Q142" s="178"/>
      <c r="R142" s="179">
        <f>R143+R145+R148+R151</f>
        <v>0</v>
      </c>
      <c r="S142" s="178"/>
      <c r="T142" s="180">
        <f>T143+T145+T148+T151</f>
        <v>0</v>
      </c>
      <c r="AR142" s="181" t="s">
        <v>175</v>
      </c>
      <c r="AT142" s="182" t="s">
        <v>72</v>
      </c>
      <c r="AU142" s="182" t="s">
        <v>73</v>
      </c>
      <c r="AY142" s="181" t="s">
        <v>156</v>
      </c>
      <c r="BK142" s="183">
        <f>BK143+BK145+BK148+BK151</f>
        <v>0</v>
      </c>
    </row>
    <row r="143" spans="1:65" s="12" customFormat="1" ht="22.9" customHeight="1">
      <c r="B143" s="170"/>
      <c r="C143" s="171"/>
      <c r="D143" s="172" t="s">
        <v>72</v>
      </c>
      <c r="E143" s="184" t="s">
        <v>439</v>
      </c>
      <c r="F143" s="184" t="s">
        <v>440</v>
      </c>
      <c r="G143" s="171"/>
      <c r="H143" s="171"/>
      <c r="I143" s="174"/>
      <c r="J143" s="185">
        <f>BK143</f>
        <v>0</v>
      </c>
      <c r="K143" s="171"/>
      <c r="L143" s="176"/>
      <c r="M143" s="177"/>
      <c r="N143" s="178"/>
      <c r="O143" s="178"/>
      <c r="P143" s="179">
        <f>P144</f>
        <v>0</v>
      </c>
      <c r="Q143" s="178"/>
      <c r="R143" s="179">
        <f>R144</f>
        <v>0</v>
      </c>
      <c r="S143" s="178"/>
      <c r="T143" s="180">
        <f>T144</f>
        <v>0</v>
      </c>
      <c r="AR143" s="181" t="s">
        <v>175</v>
      </c>
      <c r="AT143" s="182" t="s">
        <v>72</v>
      </c>
      <c r="AU143" s="182" t="s">
        <v>81</v>
      </c>
      <c r="AY143" s="181" t="s">
        <v>156</v>
      </c>
      <c r="BK143" s="183">
        <f>BK144</f>
        <v>0</v>
      </c>
    </row>
    <row r="144" spans="1:65" s="2" customFormat="1" ht="16.5" customHeight="1">
      <c r="A144" s="32"/>
      <c r="B144" s="33"/>
      <c r="C144" s="186" t="s">
        <v>304</v>
      </c>
      <c r="D144" s="186" t="s">
        <v>158</v>
      </c>
      <c r="E144" s="187" t="s">
        <v>441</v>
      </c>
      <c r="F144" s="188" t="s">
        <v>442</v>
      </c>
      <c r="G144" s="189" t="s">
        <v>327</v>
      </c>
      <c r="H144" s="190">
        <v>1</v>
      </c>
      <c r="I144" s="191"/>
      <c r="J144" s="192">
        <f>ROUND(I144*H144,2)</f>
        <v>0</v>
      </c>
      <c r="K144" s="193"/>
      <c r="L144" s="37"/>
      <c r="M144" s="194" t="s">
        <v>19</v>
      </c>
      <c r="N144" s="195" t="s">
        <v>44</v>
      </c>
      <c r="O144" s="62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8" t="s">
        <v>328</v>
      </c>
      <c r="AT144" s="198" t="s">
        <v>158</v>
      </c>
      <c r="AU144" s="198" t="s">
        <v>83</v>
      </c>
      <c r="AY144" s="15" t="s">
        <v>156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5" t="s">
        <v>81</v>
      </c>
      <c r="BK144" s="199">
        <f>ROUND(I144*H144,2)</f>
        <v>0</v>
      </c>
      <c r="BL144" s="15" t="s">
        <v>328</v>
      </c>
      <c r="BM144" s="198" t="s">
        <v>766</v>
      </c>
    </row>
    <row r="145" spans="1:65" s="12" customFormat="1" ht="22.9" customHeight="1">
      <c r="B145" s="170"/>
      <c r="C145" s="171"/>
      <c r="D145" s="172" t="s">
        <v>72</v>
      </c>
      <c r="E145" s="184" t="s">
        <v>444</v>
      </c>
      <c r="F145" s="184" t="s">
        <v>445</v>
      </c>
      <c r="G145" s="171"/>
      <c r="H145" s="171"/>
      <c r="I145" s="174"/>
      <c r="J145" s="185">
        <f>BK145</f>
        <v>0</v>
      </c>
      <c r="K145" s="171"/>
      <c r="L145" s="176"/>
      <c r="M145" s="177"/>
      <c r="N145" s="178"/>
      <c r="O145" s="178"/>
      <c r="P145" s="179">
        <f>SUM(P146:P147)</f>
        <v>0</v>
      </c>
      <c r="Q145" s="178"/>
      <c r="R145" s="179">
        <f>SUM(R146:R147)</f>
        <v>0</v>
      </c>
      <c r="S145" s="178"/>
      <c r="T145" s="180">
        <f>SUM(T146:T147)</f>
        <v>0</v>
      </c>
      <c r="AR145" s="181" t="s">
        <v>175</v>
      </c>
      <c r="AT145" s="182" t="s">
        <v>72</v>
      </c>
      <c r="AU145" s="182" t="s">
        <v>81</v>
      </c>
      <c r="AY145" s="181" t="s">
        <v>156</v>
      </c>
      <c r="BK145" s="183">
        <f>SUM(BK146:BK147)</f>
        <v>0</v>
      </c>
    </row>
    <row r="146" spans="1:65" s="2" customFormat="1" ht="16.5" customHeight="1">
      <c r="A146" s="32"/>
      <c r="B146" s="33"/>
      <c r="C146" s="186" t="s">
        <v>308</v>
      </c>
      <c r="D146" s="186" t="s">
        <v>158</v>
      </c>
      <c r="E146" s="187" t="s">
        <v>446</v>
      </c>
      <c r="F146" s="188" t="s">
        <v>767</v>
      </c>
      <c r="G146" s="189" t="s">
        <v>327</v>
      </c>
      <c r="H146" s="190">
        <v>1</v>
      </c>
      <c r="I146" s="191"/>
      <c r="J146" s="192">
        <f>ROUND(I146*H146,2)</f>
        <v>0</v>
      </c>
      <c r="K146" s="193"/>
      <c r="L146" s="37"/>
      <c r="M146" s="194" t="s">
        <v>19</v>
      </c>
      <c r="N146" s="195" t="s">
        <v>44</v>
      </c>
      <c r="O146" s="62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8" t="s">
        <v>328</v>
      </c>
      <c r="AT146" s="198" t="s">
        <v>158</v>
      </c>
      <c r="AU146" s="198" t="s">
        <v>83</v>
      </c>
      <c r="AY146" s="15" t="s">
        <v>156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5" t="s">
        <v>81</v>
      </c>
      <c r="BK146" s="199">
        <f>ROUND(I146*H146,2)</f>
        <v>0</v>
      </c>
      <c r="BL146" s="15" t="s">
        <v>328</v>
      </c>
      <c r="BM146" s="198" t="s">
        <v>768</v>
      </c>
    </row>
    <row r="147" spans="1:65" s="2" customFormat="1" ht="16.5" customHeight="1">
      <c r="A147" s="32"/>
      <c r="B147" s="33"/>
      <c r="C147" s="186" t="s">
        <v>312</v>
      </c>
      <c r="D147" s="186" t="s">
        <v>158</v>
      </c>
      <c r="E147" s="187" t="s">
        <v>654</v>
      </c>
      <c r="F147" s="188" t="s">
        <v>769</v>
      </c>
      <c r="G147" s="189" t="s">
        <v>327</v>
      </c>
      <c r="H147" s="190">
        <v>1</v>
      </c>
      <c r="I147" s="191"/>
      <c r="J147" s="192">
        <f>ROUND(I147*H147,2)</f>
        <v>0</v>
      </c>
      <c r="K147" s="193"/>
      <c r="L147" s="37"/>
      <c r="M147" s="194" t="s">
        <v>19</v>
      </c>
      <c r="N147" s="195" t="s">
        <v>44</v>
      </c>
      <c r="O147" s="62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8" t="s">
        <v>328</v>
      </c>
      <c r="AT147" s="198" t="s">
        <v>158</v>
      </c>
      <c r="AU147" s="198" t="s">
        <v>83</v>
      </c>
      <c r="AY147" s="15" t="s">
        <v>156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5" t="s">
        <v>81</v>
      </c>
      <c r="BK147" s="199">
        <f>ROUND(I147*H147,2)</f>
        <v>0</v>
      </c>
      <c r="BL147" s="15" t="s">
        <v>328</v>
      </c>
      <c r="BM147" s="198" t="s">
        <v>770</v>
      </c>
    </row>
    <row r="148" spans="1:65" s="12" customFormat="1" ht="22.9" customHeight="1">
      <c r="B148" s="170"/>
      <c r="C148" s="171"/>
      <c r="D148" s="172" t="s">
        <v>72</v>
      </c>
      <c r="E148" s="184" t="s">
        <v>449</v>
      </c>
      <c r="F148" s="184" t="s">
        <v>450</v>
      </c>
      <c r="G148" s="171"/>
      <c r="H148" s="171"/>
      <c r="I148" s="174"/>
      <c r="J148" s="185">
        <f>BK148</f>
        <v>0</v>
      </c>
      <c r="K148" s="171"/>
      <c r="L148" s="176"/>
      <c r="M148" s="177"/>
      <c r="N148" s="178"/>
      <c r="O148" s="178"/>
      <c r="P148" s="179">
        <f>SUM(P149:P150)</f>
        <v>0</v>
      </c>
      <c r="Q148" s="178"/>
      <c r="R148" s="179">
        <f>SUM(R149:R150)</f>
        <v>0</v>
      </c>
      <c r="S148" s="178"/>
      <c r="T148" s="180">
        <f>SUM(T149:T150)</f>
        <v>0</v>
      </c>
      <c r="AR148" s="181" t="s">
        <v>175</v>
      </c>
      <c r="AT148" s="182" t="s">
        <v>72</v>
      </c>
      <c r="AU148" s="182" t="s">
        <v>81</v>
      </c>
      <c r="AY148" s="181" t="s">
        <v>156</v>
      </c>
      <c r="BK148" s="183">
        <f>SUM(BK149:BK150)</f>
        <v>0</v>
      </c>
    </row>
    <row r="149" spans="1:65" s="2" customFormat="1" ht="16.5" customHeight="1">
      <c r="A149" s="32"/>
      <c r="B149" s="33"/>
      <c r="C149" s="186" t="s">
        <v>316</v>
      </c>
      <c r="D149" s="186" t="s">
        <v>158</v>
      </c>
      <c r="E149" s="187" t="s">
        <v>451</v>
      </c>
      <c r="F149" s="188" t="s">
        <v>452</v>
      </c>
      <c r="G149" s="189" t="s">
        <v>327</v>
      </c>
      <c r="H149" s="190">
        <v>1</v>
      </c>
      <c r="I149" s="191"/>
      <c r="J149" s="192">
        <f>ROUND(I149*H149,2)</f>
        <v>0</v>
      </c>
      <c r="K149" s="193"/>
      <c r="L149" s="37"/>
      <c r="M149" s="194" t="s">
        <v>19</v>
      </c>
      <c r="N149" s="195" t="s">
        <v>44</v>
      </c>
      <c r="O149" s="62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8" t="s">
        <v>328</v>
      </c>
      <c r="AT149" s="198" t="s">
        <v>158</v>
      </c>
      <c r="AU149" s="198" t="s">
        <v>83</v>
      </c>
      <c r="AY149" s="15" t="s">
        <v>156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5" t="s">
        <v>81</v>
      </c>
      <c r="BK149" s="199">
        <f>ROUND(I149*H149,2)</f>
        <v>0</v>
      </c>
      <c r="BL149" s="15" t="s">
        <v>328</v>
      </c>
      <c r="BM149" s="198" t="s">
        <v>771</v>
      </c>
    </row>
    <row r="150" spans="1:65" s="2" customFormat="1" ht="16.5" customHeight="1">
      <c r="A150" s="32"/>
      <c r="B150" s="33"/>
      <c r="C150" s="186" t="s">
        <v>324</v>
      </c>
      <c r="D150" s="186" t="s">
        <v>158</v>
      </c>
      <c r="E150" s="187" t="s">
        <v>454</v>
      </c>
      <c r="F150" s="188" t="s">
        <v>455</v>
      </c>
      <c r="G150" s="189" t="s">
        <v>327</v>
      </c>
      <c r="H150" s="190">
        <v>1</v>
      </c>
      <c r="I150" s="191"/>
      <c r="J150" s="192">
        <f>ROUND(I150*H150,2)</f>
        <v>0</v>
      </c>
      <c r="K150" s="193"/>
      <c r="L150" s="37"/>
      <c r="M150" s="194" t="s">
        <v>19</v>
      </c>
      <c r="N150" s="195" t="s">
        <v>44</v>
      </c>
      <c r="O150" s="62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8" t="s">
        <v>328</v>
      </c>
      <c r="AT150" s="198" t="s">
        <v>158</v>
      </c>
      <c r="AU150" s="198" t="s">
        <v>83</v>
      </c>
      <c r="AY150" s="15" t="s">
        <v>156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5" t="s">
        <v>81</v>
      </c>
      <c r="BK150" s="199">
        <f>ROUND(I150*H150,2)</f>
        <v>0</v>
      </c>
      <c r="BL150" s="15" t="s">
        <v>328</v>
      </c>
      <c r="BM150" s="198" t="s">
        <v>772</v>
      </c>
    </row>
    <row r="151" spans="1:65" s="12" customFormat="1" ht="22.9" customHeight="1">
      <c r="B151" s="170"/>
      <c r="C151" s="171"/>
      <c r="D151" s="172" t="s">
        <v>72</v>
      </c>
      <c r="E151" s="184" t="s">
        <v>457</v>
      </c>
      <c r="F151" s="184" t="s">
        <v>458</v>
      </c>
      <c r="G151" s="171"/>
      <c r="H151" s="171"/>
      <c r="I151" s="174"/>
      <c r="J151" s="185">
        <f>BK151</f>
        <v>0</v>
      </c>
      <c r="K151" s="171"/>
      <c r="L151" s="176"/>
      <c r="M151" s="177"/>
      <c r="N151" s="178"/>
      <c r="O151" s="178"/>
      <c r="P151" s="179">
        <f>SUM(P152:P153)</f>
        <v>0</v>
      </c>
      <c r="Q151" s="178"/>
      <c r="R151" s="179">
        <f>SUM(R152:R153)</f>
        <v>0</v>
      </c>
      <c r="S151" s="178"/>
      <c r="T151" s="180">
        <f>SUM(T152:T153)</f>
        <v>0</v>
      </c>
      <c r="AR151" s="181" t="s">
        <v>175</v>
      </c>
      <c r="AT151" s="182" t="s">
        <v>72</v>
      </c>
      <c r="AU151" s="182" t="s">
        <v>81</v>
      </c>
      <c r="AY151" s="181" t="s">
        <v>156</v>
      </c>
      <c r="BK151" s="183">
        <f>SUM(BK152:BK153)</f>
        <v>0</v>
      </c>
    </row>
    <row r="152" spans="1:65" s="2" customFormat="1" ht="16.5" customHeight="1">
      <c r="A152" s="32"/>
      <c r="B152" s="33"/>
      <c r="C152" s="186" t="s">
        <v>332</v>
      </c>
      <c r="D152" s="186" t="s">
        <v>158</v>
      </c>
      <c r="E152" s="187" t="s">
        <v>773</v>
      </c>
      <c r="F152" s="188" t="s">
        <v>774</v>
      </c>
      <c r="G152" s="189" t="s">
        <v>327</v>
      </c>
      <c r="H152" s="190">
        <v>1</v>
      </c>
      <c r="I152" s="191"/>
      <c r="J152" s="192">
        <f>ROUND(I152*H152,2)</f>
        <v>0</v>
      </c>
      <c r="K152" s="193"/>
      <c r="L152" s="37"/>
      <c r="M152" s="194" t="s">
        <v>19</v>
      </c>
      <c r="N152" s="195" t="s">
        <v>44</v>
      </c>
      <c r="O152" s="62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8" t="s">
        <v>328</v>
      </c>
      <c r="AT152" s="198" t="s">
        <v>158</v>
      </c>
      <c r="AU152" s="198" t="s">
        <v>83</v>
      </c>
      <c r="AY152" s="15" t="s">
        <v>156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5" t="s">
        <v>81</v>
      </c>
      <c r="BK152" s="199">
        <f>ROUND(I152*H152,2)</f>
        <v>0</v>
      </c>
      <c r="BL152" s="15" t="s">
        <v>328</v>
      </c>
      <c r="BM152" s="198" t="s">
        <v>775</v>
      </c>
    </row>
    <row r="153" spans="1:65" s="2" customFormat="1" ht="16.5" customHeight="1">
      <c r="A153" s="32"/>
      <c r="B153" s="33"/>
      <c r="C153" s="186" t="s">
        <v>259</v>
      </c>
      <c r="D153" s="186" t="s">
        <v>158</v>
      </c>
      <c r="E153" s="187" t="s">
        <v>776</v>
      </c>
      <c r="F153" s="188" t="s">
        <v>777</v>
      </c>
      <c r="G153" s="189" t="s">
        <v>327</v>
      </c>
      <c r="H153" s="190">
        <v>1</v>
      </c>
      <c r="I153" s="191"/>
      <c r="J153" s="192">
        <f>ROUND(I153*H153,2)</f>
        <v>0</v>
      </c>
      <c r="K153" s="193"/>
      <c r="L153" s="37"/>
      <c r="M153" s="211" t="s">
        <v>19</v>
      </c>
      <c r="N153" s="212" t="s">
        <v>44</v>
      </c>
      <c r="O153" s="213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8" t="s">
        <v>328</v>
      </c>
      <c r="AT153" s="198" t="s">
        <v>158</v>
      </c>
      <c r="AU153" s="198" t="s">
        <v>83</v>
      </c>
      <c r="AY153" s="15" t="s">
        <v>156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5" t="s">
        <v>81</v>
      </c>
      <c r="BK153" s="199">
        <f>ROUND(I153*H153,2)</f>
        <v>0</v>
      </c>
      <c r="BL153" s="15" t="s">
        <v>328</v>
      </c>
      <c r="BM153" s="198" t="s">
        <v>778</v>
      </c>
    </row>
    <row r="154" spans="1:65" s="2" customFormat="1" ht="6.95" customHeight="1">
      <c r="A154" s="32"/>
      <c r="B154" s="45"/>
      <c r="C154" s="46"/>
      <c r="D154" s="46"/>
      <c r="E154" s="46"/>
      <c r="F154" s="46"/>
      <c r="G154" s="46"/>
      <c r="H154" s="46"/>
      <c r="I154" s="134"/>
      <c r="J154" s="46"/>
      <c r="K154" s="46"/>
      <c r="L154" s="37"/>
      <c r="M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</row>
  </sheetData>
  <sheetProtection algorithmName="SHA-512" hashValue="UxfxBxLsdxPVmw0yGvhZLliuxtUgrYjA8NkzhRQj41J1KJHIGtdMpbsWjjyk1ui4mFkyeOZXGH3oavvBrk5jHQ==" saltValue="7cA/1LSt9cXX091D82veZT8PhKhUru5o+1Q+NZIa/UzqelmDQCReqmasxJaIX1bMqWORVUN/M0PEBGuMZZDCpg==" spinCount="100000" sheet="1" objects="1" scenarios="1" formatColumns="0" formatRows="0" autoFilter="0"/>
  <autoFilter ref="C93:K153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6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5" t="s">
        <v>113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83</v>
      </c>
    </row>
    <row r="4" spans="1:46" s="1" customFormat="1" ht="24.95" customHeight="1">
      <c r="B4" s="18"/>
      <c r="D4" s="103" t="s">
        <v>120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34" t="str">
        <f>'Rekapitulace stavby'!K6</f>
        <v>Odstraňování postradatelných objektů SŽDC - demolice (obvod OŘ PHA)</v>
      </c>
      <c r="F7" s="335"/>
      <c r="G7" s="335"/>
      <c r="H7" s="335"/>
      <c r="I7" s="99"/>
      <c r="L7" s="18"/>
    </row>
    <row r="8" spans="1:46" s="2" customFormat="1" ht="12" customHeight="1">
      <c r="A8" s="32"/>
      <c r="B8" s="37"/>
      <c r="C8" s="32"/>
      <c r="D8" s="105" t="s">
        <v>121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6" t="s">
        <v>779</v>
      </c>
      <c r="F9" s="337"/>
      <c r="G9" s="337"/>
      <c r="H9" s="337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18</v>
      </c>
      <c r="E11" s="32"/>
      <c r="F11" s="108" t="s">
        <v>19</v>
      </c>
      <c r="G11" s="32"/>
      <c r="H11" s="32"/>
      <c r="I11" s="109" t="s">
        <v>20</v>
      </c>
      <c r="J11" s="108" t="s">
        <v>19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21</v>
      </c>
      <c r="E12" s="32"/>
      <c r="F12" s="108" t="s">
        <v>780</v>
      </c>
      <c r="G12" s="32"/>
      <c r="H12" s="32"/>
      <c r="I12" s="109" t="s">
        <v>23</v>
      </c>
      <c r="J12" s="110" t="str">
        <f>'Rekapitulace stavby'!AN8</f>
        <v>28. 11. 2019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25</v>
      </c>
      <c r="E14" s="32"/>
      <c r="F14" s="32"/>
      <c r="G14" s="32"/>
      <c r="H14" s="32"/>
      <c r="I14" s="109" t="s">
        <v>26</v>
      </c>
      <c r="J14" s="108" t="s">
        <v>27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28</v>
      </c>
      <c r="F15" s="32"/>
      <c r="G15" s="32"/>
      <c r="H15" s="32"/>
      <c r="I15" s="109" t="s">
        <v>29</v>
      </c>
      <c r="J15" s="108" t="s">
        <v>30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31</v>
      </c>
      <c r="E17" s="32"/>
      <c r="F17" s="32"/>
      <c r="G17" s="32"/>
      <c r="H17" s="32"/>
      <c r="I17" s="109" t="s">
        <v>26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8" t="str">
        <f>'Rekapitulace stavby'!E14</f>
        <v>Vyplň údaj</v>
      </c>
      <c r="F18" s="339"/>
      <c r="G18" s="339"/>
      <c r="H18" s="339"/>
      <c r="I18" s="109" t="s">
        <v>29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33</v>
      </c>
      <c r="E20" s="32"/>
      <c r="F20" s="32"/>
      <c r="G20" s="32"/>
      <c r="H20" s="32"/>
      <c r="I20" s="109" t="s">
        <v>26</v>
      </c>
      <c r="J20" s="108" t="str">
        <f>IF('Rekapitulace stavby'!AN16="","",'Rekapitulace stavby'!AN16)</f>
        <v/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tr">
        <f>IF('Rekapitulace stavby'!E17="","",'Rekapitulace stavby'!E17)</f>
        <v xml:space="preserve"> </v>
      </c>
      <c r="F21" s="32"/>
      <c r="G21" s="32"/>
      <c r="H21" s="32"/>
      <c r="I21" s="109" t="s">
        <v>29</v>
      </c>
      <c r="J21" s="108" t="str">
        <f>IF('Rekapitulace stavby'!AN17="","",'Rekapitulace stavby'!AN17)</f>
        <v/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35</v>
      </c>
      <c r="E23" s="32"/>
      <c r="F23" s="32"/>
      <c r="G23" s="32"/>
      <c r="H23" s="32"/>
      <c r="I23" s="109" t="s">
        <v>26</v>
      </c>
      <c r="J23" s="108" t="s">
        <v>19</v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">
        <v>36</v>
      </c>
      <c r="F24" s="32"/>
      <c r="G24" s="32"/>
      <c r="H24" s="32"/>
      <c r="I24" s="109" t="s">
        <v>29</v>
      </c>
      <c r="J24" s="108" t="s">
        <v>19</v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37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1"/>
      <c r="B27" s="112"/>
      <c r="C27" s="111"/>
      <c r="D27" s="111"/>
      <c r="E27" s="340" t="s">
        <v>19</v>
      </c>
      <c r="F27" s="340"/>
      <c r="G27" s="340"/>
      <c r="H27" s="340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39</v>
      </c>
      <c r="E30" s="32"/>
      <c r="F30" s="32"/>
      <c r="G30" s="32"/>
      <c r="H30" s="32"/>
      <c r="I30" s="106"/>
      <c r="J30" s="118">
        <f>ROUND(J92,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41</v>
      </c>
      <c r="G32" s="32"/>
      <c r="H32" s="32"/>
      <c r="I32" s="120" t="s">
        <v>40</v>
      </c>
      <c r="J32" s="119" t="s">
        <v>42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43</v>
      </c>
      <c r="E33" s="105" t="s">
        <v>44</v>
      </c>
      <c r="F33" s="122">
        <f>ROUND((SUM(BE92:BE135)),  2)</f>
        <v>0</v>
      </c>
      <c r="G33" s="32"/>
      <c r="H33" s="32"/>
      <c r="I33" s="123">
        <v>0.21</v>
      </c>
      <c r="J33" s="122">
        <f>ROUND(((SUM(BE92:BE135))*I33),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45</v>
      </c>
      <c r="F34" s="122">
        <f>ROUND((SUM(BF92:BF135)),  2)</f>
        <v>0</v>
      </c>
      <c r="G34" s="32"/>
      <c r="H34" s="32"/>
      <c r="I34" s="123">
        <v>0.15</v>
      </c>
      <c r="J34" s="122">
        <f>ROUND(((SUM(BF92:BF135))*I34),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46</v>
      </c>
      <c r="F35" s="122">
        <f>ROUND((SUM(BG92:BG135)),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47</v>
      </c>
      <c r="F36" s="122">
        <f>ROUND((SUM(BH92:BH135)),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48</v>
      </c>
      <c r="F37" s="122">
        <f>ROUND((SUM(BI92:BI135)),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124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1" t="str">
        <f>E7</f>
        <v>Odstraňování postradatelných objektů SŽDC - demolice (obvod OŘ PHA)</v>
      </c>
      <c r="F48" s="342"/>
      <c r="G48" s="342"/>
      <c r="H48" s="342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121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14" t="str">
        <f>E9</f>
        <v>SO.11 - Svojetín - výh. stanoviště č.2 (5000141028)</v>
      </c>
      <c r="F50" s="343"/>
      <c r="G50" s="343"/>
      <c r="H50" s="343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>Svojetín</v>
      </c>
      <c r="G52" s="34"/>
      <c r="H52" s="34"/>
      <c r="I52" s="109" t="s">
        <v>23</v>
      </c>
      <c r="J52" s="57" t="str">
        <f>IF(J12="","",J12)</f>
        <v>28. 11. 2019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>Správa železniční dopravní cesty, s.o.</v>
      </c>
      <c r="G54" s="34"/>
      <c r="H54" s="34"/>
      <c r="I54" s="109" t="s">
        <v>33</v>
      </c>
      <c r="J54" s="30" t="str">
        <f>E21</f>
        <v xml:space="preserve"> 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31</v>
      </c>
      <c r="D55" s="34"/>
      <c r="E55" s="34"/>
      <c r="F55" s="25" t="str">
        <f>IF(E18="","",E18)</f>
        <v>Vyplň údaj</v>
      </c>
      <c r="G55" s="34"/>
      <c r="H55" s="34"/>
      <c r="I55" s="109" t="s">
        <v>35</v>
      </c>
      <c r="J55" s="30" t="str">
        <f>E24</f>
        <v>L. Malý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125</v>
      </c>
      <c r="D57" s="139"/>
      <c r="E57" s="139"/>
      <c r="F57" s="139"/>
      <c r="G57" s="139"/>
      <c r="H57" s="139"/>
      <c r="I57" s="140"/>
      <c r="J57" s="141" t="s">
        <v>126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71</v>
      </c>
      <c r="D59" s="34"/>
      <c r="E59" s="34"/>
      <c r="F59" s="34"/>
      <c r="G59" s="34"/>
      <c r="H59" s="34"/>
      <c r="I59" s="106"/>
      <c r="J59" s="75">
        <f>J92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127</v>
      </c>
    </row>
    <row r="60" spans="1:47" s="9" customFormat="1" ht="24.95" customHeight="1">
      <c r="B60" s="143"/>
      <c r="C60" s="144"/>
      <c r="D60" s="145" t="s">
        <v>128</v>
      </c>
      <c r="E60" s="146"/>
      <c r="F60" s="146"/>
      <c r="G60" s="146"/>
      <c r="H60" s="146"/>
      <c r="I60" s="147"/>
      <c r="J60" s="148">
        <f>J93</f>
        <v>0</v>
      </c>
      <c r="K60" s="144"/>
      <c r="L60" s="149"/>
    </row>
    <row r="61" spans="1:47" s="10" customFormat="1" ht="19.899999999999999" customHeight="1">
      <c r="B61" s="150"/>
      <c r="C61" s="151"/>
      <c r="D61" s="152" t="s">
        <v>129</v>
      </c>
      <c r="E61" s="153"/>
      <c r="F61" s="153"/>
      <c r="G61" s="153"/>
      <c r="H61" s="153"/>
      <c r="I61" s="154"/>
      <c r="J61" s="155">
        <f>J94</f>
        <v>0</v>
      </c>
      <c r="K61" s="151"/>
      <c r="L61" s="156"/>
    </row>
    <row r="62" spans="1:47" s="10" customFormat="1" ht="19.899999999999999" customHeight="1">
      <c r="B62" s="150"/>
      <c r="C62" s="151"/>
      <c r="D62" s="152" t="s">
        <v>131</v>
      </c>
      <c r="E62" s="153"/>
      <c r="F62" s="153"/>
      <c r="G62" s="153"/>
      <c r="H62" s="153"/>
      <c r="I62" s="154"/>
      <c r="J62" s="155">
        <f>J107</f>
        <v>0</v>
      </c>
      <c r="K62" s="151"/>
      <c r="L62" s="156"/>
    </row>
    <row r="63" spans="1:47" s="10" customFormat="1" ht="19.899999999999999" customHeight="1">
      <c r="B63" s="150"/>
      <c r="C63" s="151"/>
      <c r="D63" s="152" t="s">
        <v>132</v>
      </c>
      <c r="E63" s="153"/>
      <c r="F63" s="153"/>
      <c r="G63" s="153"/>
      <c r="H63" s="153"/>
      <c r="I63" s="154"/>
      <c r="J63" s="155">
        <f>J113</f>
        <v>0</v>
      </c>
      <c r="K63" s="151"/>
      <c r="L63" s="156"/>
    </row>
    <row r="64" spans="1:47" s="9" customFormat="1" ht="24.95" customHeight="1">
      <c r="B64" s="143"/>
      <c r="C64" s="144"/>
      <c r="D64" s="145" t="s">
        <v>133</v>
      </c>
      <c r="E64" s="146"/>
      <c r="F64" s="146"/>
      <c r="G64" s="146"/>
      <c r="H64" s="146"/>
      <c r="I64" s="147"/>
      <c r="J64" s="148">
        <f>J120</f>
        <v>0</v>
      </c>
      <c r="K64" s="144"/>
      <c r="L64" s="149"/>
    </row>
    <row r="65" spans="1:31" s="10" customFormat="1" ht="19.899999999999999" customHeight="1">
      <c r="B65" s="150"/>
      <c r="C65" s="151"/>
      <c r="D65" s="152" t="s">
        <v>339</v>
      </c>
      <c r="E65" s="153"/>
      <c r="F65" s="153"/>
      <c r="G65" s="153"/>
      <c r="H65" s="153"/>
      <c r="I65" s="154"/>
      <c r="J65" s="155">
        <f>J121</f>
        <v>0</v>
      </c>
      <c r="K65" s="151"/>
      <c r="L65" s="156"/>
    </row>
    <row r="66" spans="1:31" s="10" customFormat="1" ht="19.899999999999999" customHeight="1">
      <c r="B66" s="150"/>
      <c r="C66" s="151"/>
      <c r="D66" s="152" t="s">
        <v>134</v>
      </c>
      <c r="E66" s="153"/>
      <c r="F66" s="153"/>
      <c r="G66" s="153"/>
      <c r="H66" s="153"/>
      <c r="I66" s="154"/>
      <c r="J66" s="155">
        <f>J123</f>
        <v>0</v>
      </c>
      <c r="K66" s="151"/>
      <c r="L66" s="156"/>
    </row>
    <row r="67" spans="1:31" s="10" customFormat="1" ht="19.899999999999999" customHeight="1">
      <c r="B67" s="150"/>
      <c r="C67" s="151"/>
      <c r="D67" s="152" t="s">
        <v>494</v>
      </c>
      <c r="E67" s="153"/>
      <c r="F67" s="153"/>
      <c r="G67" s="153"/>
      <c r="H67" s="153"/>
      <c r="I67" s="154"/>
      <c r="J67" s="155">
        <f>J125</f>
        <v>0</v>
      </c>
      <c r="K67" s="151"/>
      <c r="L67" s="156"/>
    </row>
    <row r="68" spans="1:31" s="10" customFormat="1" ht="19.899999999999999" customHeight="1">
      <c r="B68" s="150"/>
      <c r="C68" s="151"/>
      <c r="D68" s="152" t="s">
        <v>139</v>
      </c>
      <c r="E68" s="153"/>
      <c r="F68" s="153"/>
      <c r="G68" s="153"/>
      <c r="H68" s="153"/>
      <c r="I68" s="154"/>
      <c r="J68" s="155">
        <f>J127</f>
        <v>0</v>
      </c>
      <c r="K68" s="151"/>
      <c r="L68" s="156"/>
    </row>
    <row r="69" spans="1:31" s="9" customFormat="1" ht="24.95" customHeight="1">
      <c r="B69" s="143"/>
      <c r="C69" s="144"/>
      <c r="D69" s="145" t="s">
        <v>138</v>
      </c>
      <c r="E69" s="146"/>
      <c r="F69" s="146"/>
      <c r="G69" s="146"/>
      <c r="H69" s="146"/>
      <c r="I69" s="147"/>
      <c r="J69" s="148">
        <f>J129</f>
        <v>0</v>
      </c>
      <c r="K69" s="144"/>
      <c r="L69" s="149"/>
    </row>
    <row r="70" spans="1:31" s="10" customFormat="1" ht="19.899999999999999" customHeight="1">
      <c r="B70" s="150"/>
      <c r="C70" s="151"/>
      <c r="D70" s="152" t="s">
        <v>341</v>
      </c>
      <c r="E70" s="153"/>
      <c r="F70" s="153"/>
      <c r="G70" s="153"/>
      <c r="H70" s="153"/>
      <c r="I70" s="154"/>
      <c r="J70" s="155">
        <f>J130</f>
        <v>0</v>
      </c>
      <c r="K70" s="151"/>
      <c r="L70" s="156"/>
    </row>
    <row r="71" spans="1:31" s="10" customFormat="1" ht="19.899999999999999" customHeight="1">
      <c r="B71" s="150"/>
      <c r="C71" s="151"/>
      <c r="D71" s="152" t="s">
        <v>343</v>
      </c>
      <c r="E71" s="153"/>
      <c r="F71" s="153"/>
      <c r="G71" s="153"/>
      <c r="H71" s="153"/>
      <c r="I71" s="154"/>
      <c r="J71" s="155">
        <f>J132</f>
        <v>0</v>
      </c>
      <c r="K71" s="151"/>
      <c r="L71" s="156"/>
    </row>
    <row r="72" spans="1:31" s="10" customFormat="1" ht="19.899999999999999" customHeight="1">
      <c r="B72" s="150"/>
      <c r="C72" s="151"/>
      <c r="D72" s="152" t="s">
        <v>344</v>
      </c>
      <c r="E72" s="153"/>
      <c r="F72" s="153"/>
      <c r="G72" s="153"/>
      <c r="H72" s="153"/>
      <c r="I72" s="154"/>
      <c r="J72" s="155">
        <f>J134</f>
        <v>0</v>
      </c>
      <c r="K72" s="151"/>
      <c r="L72" s="156"/>
    </row>
    <row r="73" spans="1:31" s="2" customFormat="1" ht="21.75" customHeight="1">
      <c r="A73" s="32"/>
      <c r="B73" s="33"/>
      <c r="C73" s="34"/>
      <c r="D73" s="34"/>
      <c r="E73" s="34"/>
      <c r="F73" s="34"/>
      <c r="G73" s="34"/>
      <c r="H73" s="34"/>
      <c r="I73" s="106"/>
      <c r="J73" s="34"/>
      <c r="K73" s="34"/>
      <c r="L73" s="10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6.95" customHeight="1">
      <c r="A74" s="32"/>
      <c r="B74" s="45"/>
      <c r="C74" s="46"/>
      <c r="D74" s="46"/>
      <c r="E74" s="46"/>
      <c r="F74" s="46"/>
      <c r="G74" s="46"/>
      <c r="H74" s="46"/>
      <c r="I74" s="134"/>
      <c r="J74" s="46"/>
      <c r="K74" s="46"/>
      <c r="L74" s="10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8" spans="1:31" s="2" customFormat="1" ht="6.95" customHeight="1">
      <c r="A78" s="32"/>
      <c r="B78" s="47"/>
      <c r="C78" s="48"/>
      <c r="D78" s="48"/>
      <c r="E78" s="48"/>
      <c r="F78" s="48"/>
      <c r="G78" s="48"/>
      <c r="H78" s="48"/>
      <c r="I78" s="137"/>
      <c r="J78" s="48"/>
      <c r="K78" s="48"/>
      <c r="L78" s="10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24.95" customHeight="1">
      <c r="A79" s="32"/>
      <c r="B79" s="33"/>
      <c r="C79" s="21" t="s">
        <v>141</v>
      </c>
      <c r="D79" s="34"/>
      <c r="E79" s="34"/>
      <c r="F79" s="34"/>
      <c r="G79" s="34"/>
      <c r="H79" s="34"/>
      <c r="I79" s="106"/>
      <c r="J79" s="34"/>
      <c r="K79" s="34"/>
      <c r="L79" s="10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>
      <c r="A80" s="32"/>
      <c r="B80" s="33"/>
      <c r="C80" s="34"/>
      <c r="D80" s="34"/>
      <c r="E80" s="34"/>
      <c r="F80" s="34"/>
      <c r="G80" s="34"/>
      <c r="H80" s="34"/>
      <c r="I80" s="106"/>
      <c r="J80" s="34"/>
      <c r="K80" s="34"/>
      <c r="L80" s="10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>
      <c r="A81" s="32"/>
      <c r="B81" s="33"/>
      <c r="C81" s="27" t="s">
        <v>16</v>
      </c>
      <c r="D81" s="34"/>
      <c r="E81" s="34"/>
      <c r="F81" s="34"/>
      <c r="G81" s="34"/>
      <c r="H81" s="34"/>
      <c r="I81" s="106"/>
      <c r="J81" s="34"/>
      <c r="K81" s="34"/>
      <c r="L81" s="10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6.5" customHeight="1">
      <c r="A82" s="32"/>
      <c r="B82" s="33"/>
      <c r="C82" s="34"/>
      <c r="D82" s="34"/>
      <c r="E82" s="341" t="str">
        <f>E7</f>
        <v>Odstraňování postradatelných objektů SŽDC - demolice (obvod OŘ PHA)</v>
      </c>
      <c r="F82" s="342"/>
      <c r="G82" s="342"/>
      <c r="H82" s="342"/>
      <c r="I82" s="106"/>
      <c r="J82" s="34"/>
      <c r="K82" s="34"/>
      <c r="L82" s="10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2" customHeight="1">
      <c r="A83" s="32"/>
      <c r="B83" s="33"/>
      <c r="C83" s="27" t="s">
        <v>121</v>
      </c>
      <c r="D83" s="34"/>
      <c r="E83" s="34"/>
      <c r="F83" s="34"/>
      <c r="G83" s="34"/>
      <c r="H83" s="34"/>
      <c r="I83" s="106"/>
      <c r="J83" s="34"/>
      <c r="K83" s="34"/>
      <c r="L83" s="10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6.5" customHeight="1">
      <c r="A84" s="32"/>
      <c r="B84" s="33"/>
      <c r="C84" s="34"/>
      <c r="D84" s="34"/>
      <c r="E84" s="314" t="str">
        <f>E9</f>
        <v>SO.11 - Svojetín - výh. stanoviště č.2 (5000141028)</v>
      </c>
      <c r="F84" s="343"/>
      <c r="G84" s="343"/>
      <c r="H84" s="343"/>
      <c r="I84" s="106"/>
      <c r="J84" s="34"/>
      <c r="K84" s="34"/>
      <c r="L84" s="10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6.95" customHeight="1">
      <c r="A85" s="32"/>
      <c r="B85" s="33"/>
      <c r="C85" s="34"/>
      <c r="D85" s="34"/>
      <c r="E85" s="34"/>
      <c r="F85" s="34"/>
      <c r="G85" s="34"/>
      <c r="H85" s="34"/>
      <c r="I85" s="106"/>
      <c r="J85" s="34"/>
      <c r="K85" s="34"/>
      <c r="L85" s="10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12" customHeight="1">
      <c r="A86" s="32"/>
      <c r="B86" s="33"/>
      <c r="C86" s="27" t="s">
        <v>21</v>
      </c>
      <c r="D86" s="34"/>
      <c r="E86" s="34"/>
      <c r="F86" s="25" t="str">
        <f>F12</f>
        <v>Svojetín</v>
      </c>
      <c r="G86" s="34"/>
      <c r="H86" s="34"/>
      <c r="I86" s="109" t="s">
        <v>23</v>
      </c>
      <c r="J86" s="57" t="str">
        <f>IF(J12="","",J12)</f>
        <v>28. 11. 2019</v>
      </c>
      <c r="K86" s="34"/>
      <c r="L86" s="10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6.95" customHeight="1">
      <c r="A87" s="32"/>
      <c r="B87" s="33"/>
      <c r="C87" s="34"/>
      <c r="D87" s="34"/>
      <c r="E87" s="34"/>
      <c r="F87" s="34"/>
      <c r="G87" s="34"/>
      <c r="H87" s="34"/>
      <c r="I87" s="106"/>
      <c r="J87" s="34"/>
      <c r="K87" s="34"/>
      <c r="L87" s="10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2" customFormat="1" ht="15.2" customHeight="1">
      <c r="A88" s="32"/>
      <c r="B88" s="33"/>
      <c r="C88" s="27" t="s">
        <v>25</v>
      </c>
      <c r="D88" s="34"/>
      <c r="E88" s="34"/>
      <c r="F88" s="25" t="str">
        <f>E15</f>
        <v>Správa železniční dopravní cesty, s.o.</v>
      </c>
      <c r="G88" s="34"/>
      <c r="H88" s="34"/>
      <c r="I88" s="109" t="s">
        <v>33</v>
      </c>
      <c r="J88" s="30" t="str">
        <f>E21</f>
        <v xml:space="preserve"> </v>
      </c>
      <c r="K88" s="34"/>
      <c r="L88" s="10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5" s="2" customFormat="1" ht="15.2" customHeight="1">
      <c r="A89" s="32"/>
      <c r="B89" s="33"/>
      <c r="C89" s="27" t="s">
        <v>31</v>
      </c>
      <c r="D89" s="34"/>
      <c r="E89" s="34"/>
      <c r="F89" s="25" t="str">
        <f>IF(E18="","",E18)</f>
        <v>Vyplň údaj</v>
      </c>
      <c r="G89" s="34"/>
      <c r="H89" s="34"/>
      <c r="I89" s="109" t="s">
        <v>35</v>
      </c>
      <c r="J89" s="30" t="str">
        <f>E24</f>
        <v>L. Malý</v>
      </c>
      <c r="K89" s="34"/>
      <c r="L89" s="10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65" s="2" customFormat="1" ht="10.35" customHeight="1">
      <c r="A90" s="32"/>
      <c r="B90" s="33"/>
      <c r="C90" s="34"/>
      <c r="D90" s="34"/>
      <c r="E90" s="34"/>
      <c r="F90" s="34"/>
      <c r="G90" s="34"/>
      <c r="H90" s="34"/>
      <c r="I90" s="106"/>
      <c r="J90" s="34"/>
      <c r="K90" s="34"/>
      <c r="L90" s="10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65" s="11" customFormat="1" ht="29.25" customHeight="1">
      <c r="A91" s="157"/>
      <c r="B91" s="158"/>
      <c r="C91" s="159" t="s">
        <v>142</v>
      </c>
      <c r="D91" s="160" t="s">
        <v>58</v>
      </c>
      <c r="E91" s="160" t="s">
        <v>54</v>
      </c>
      <c r="F91" s="160" t="s">
        <v>55</v>
      </c>
      <c r="G91" s="160" t="s">
        <v>143</v>
      </c>
      <c r="H91" s="160" t="s">
        <v>144</v>
      </c>
      <c r="I91" s="161" t="s">
        <v>145</v>
      </c>
      <c r="J91" s="162" t="s">
        <v>126</v>
      </c>
      <c r="K91" s="163" t="s">
        <v>146</v>
      </c>
      <c r="L91" s="164"/>
      <c r="M91" s="66" t="s">
        <v>19</v>
      </c>
      <c r="N91" s="67" t="s">
        <v>43</v>
      </c>
      <c r="O91" s="67" t="s">
        <v>147</v>
      </c>
      <c r="P91" s="67" t="s">
        <v>148</v>
      </c>
      <c r="Q91" s="67" t="s">
        <v>149</v>
      </c>
      <c r="R91" s="67" t="s">
        <v>150</v>
      </c>
      <c r="S91" s="67" t="s">
        <v>151</v>
      </c>
      <c r="T91" s="68" t="s">
        <v>152</v>
      </c>
      <c r="U91" s="157"/>
      <c r="V91" s="157"/>
      <c r="W91" s="157"/>
      <c r="X91" s="157"/>
      <c r="Y91" s="157"/>
      <c r="Z91" s="157"/>
      <c r="AA91" s="157"/>
      <c r="AB91" s="157"/>
      <c r="AC91" s="157"/>
      <c r="AD91" s="157"/>
      <c r="AE91" s="157"/>
    </row>
    <row r="92" spans="1:65" s="2" customFormat="1" ht="22.9" customHeight="1">
      <c r="A92" s="32"/>
      <c r="B92" s="33"/>
      <c r="C92" s="73" t="s">
        <v>153</v>
      </c>
      <c r="D92" s="34"/>
      <c r="E92" s="34"/>
      <c r="F92" s="34"/>
      <c r="G92" s="34"/>
      <c r="H92" s="34"/>
      <c r="I92" s="106"/>
      <c r="J92" s="165">
        <f>BK92</f>
        <v>0</v>
      </c>
      <c r="K92" s="34"/>
      <c r="L92" s="37"/>
      <c r="M92" s="69"/>
      <c r="N92" s="166"/>
      <c r="O92" s="70"/>
      <c r="P92" s="167">
        <f>P93+P120+P129</f>
        <v>0</v>
      </c>
      <c r="Q92" s="70"/>
      <c r="R92" s="167">
        <f>R93+R120+R129</f>
        <v>2.5654180000000002</v>
      </c>
      <c r="S92" s="70"/>
      <c r="T92" s="168">
        <f>T93+T120+T129</f>
        <v>12.037962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5" t="s">
        <v>72</v>
      </c>
      <c r="AU92" s="15" t="s">
        <v>127</v>
      </c>
      <c r="BK92" s="169">
        <f>BK93+BK120+BK129</f>
        <v>0</v>
      </c>
    </row>
    <row r="93" spans="1:65" s="12" customFormat="1" ht="25.9" customHeight="1">
      <c r="B93" s="170"/>
      <c r="C93" s="171"/>
      <c r="D93" s="172" t="s">
        <v>72</v>
      </c>
      <c r="E93" s="173" t="s">
        <v>154</v>
      </c>
      <c r="F93" s="173" t="s">
        <v>155</v>
      </c>
      <c r="G93" s="171"/>
      <c r="H93" s="171"/>
      <c r="I93" s="174"/>
      <c r="J93" s="175">
        <f>BK93</f>
        <v>0</v>
      </c>
      <c r="K93" s="171"/>
      <c r="L93" s="176"/>
      <c r="M93" s="177"/>
      <c r="N93" s="178"/>
      <c r="O93" s="178"/>
      <c r="P93" s="179">
        <f>P94+P107+P113</f>
        <v>0</v>
      </c>
      <c r="Q93" s="178"/>
      <c r="R93" s="179">
        <f>R94+R107+R113</f>
        <v>2.5653680000000003</v>
      </c>
      <c r="S93" s="178"/>
      <c r="T93" s="180">
        <f>T94+T107+T113</f>
        <v>10.94871</v>
      </c>
      <c r="AR93" s="181" t="s">
        <v>81</v>
      </c>
      <c r="AT93" s="182" t="s">
        <v>72</v>
      </c>
      <c r="AU93" s="182" t="s">
        <v>73</v>
      </c>
      <c r="AY93" s="181" t="s">
        <v>156</v>
      </c>
      <c r="BK93" s="183">
        <f>BK94+BK107+BK113</f>
        <v>0</v>
      </c>
    </row>
    <row r="94" spans="1:65" s="12" customFormat="1" ht="22.9" customHeight="1">
      <c r="B94" s="170"/>
      <c r="C94" s="171"/>
      <c r="D94" s="172" t="s">
        <v>72</v>
      </c>
      <c r="E94" s="184" t="s">
        <v>81</v>
      </c>
      <c r="F94" s="184" t="s">
        <v>157</v>
      </c>
      <c r="G94" s="171"/>
      <c r="H94" s="171"/>
      <c r="I94" s="174"/>
      <c r="J94" s="185">
        <f>BK94</f>
        <v>0</v>
      </c>
      <c r="K94" s="171"/>
      <c r="L94" s="176"/>
      <c r="M94" s="177"/>
      <c r="N94" s="178"/>
      <c r="O94" s="178"/>
      <c r="P94" s="179">
        <f>SUM(P95:P106)</f>
        <v>0</v>
      </c>
      <c r="Q94" s="178"/>
      <c r="R94" s="179">
        <f>SUM(R95:R106)</f>
        <v>2.5653680000000003</v>
      </c>
      <c r="S94" s="178"/>
      <c r="T94" s="180">
        <f>SUM(T95:T106)</f>
        <v>0.1</v>
      </c>
      <c r="AR94" s="181" t="s">
        <v>81</v>
      </c>
      <c r="AT94" s="182" t="s">
        <v>72</v>
      </c>
      <c r="AU94" s="182" t="s">
        <v>81</v>
      </c>
      <c r="AY94" s="181" t="s">
        <v>156</v>
      </c>
      <c r="BK94" s="183">
        <f>SUM(BK95:BK106)</f>
        <v>0</v>
      </c>
    </row>
    <row r="95" spans="1:65" s="2" customFormat="1" ht="24" customHeight="1">
      <c r="A95" s="32"/>
      <c r="B95" s="33"/>
      <c r="C95" s="186" t="s">
        <v>81</v>
      </c>
      <c r="D95" s="186" t="s">
        <v>158</v>
      </c>
      <c r="E95" s="187" t="s">
        <v>159</v>
      </c>
      <c r="F95" s="188" t="s">
        <v>160</v>
      </c>
      <c r="G95" s="189" t="s">
        <v>161</v>
      </c>
      <c r="H95" s="190">
        <v>5</v>
      </c>
      <c r="I95" s="191"/>
      <c r="J95" s="192">
        <f t="shared" ref="J95:J106" si="0">ROUND(I95*H95,2)</f>
        <v>0</v>
      </c>
      <c r="K95" s="193"/>
      <c r="L95" s="37"/>
      <c r="M95" s="194" t="s">
        <v>19</v>
      </c>
      <c r="N95" s="195" t="s">
        <v>44</v>
      </c>
      <c r="O95" s="62"/>
      <c r="P95" s="196">
        <f t="shared" ref="P95:P106" si="1">O95*H95</f>
        <v>0</v>
      </c>
      <c r="Q95" s="196">
        <v>0</v>
      </c>
      <c r="R95" s="196">
        <f t="shared" ref="R95:R106" si="2">Q95*H95</f>
        <v>0</v>
      </c>
      <c r="S95" s="196">
        <v>0</v>
      </c>
      <c r="T95" s="197">
        <f t="shared" ref="T95:T106" si="3"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98" t="s">
        <v>162</v>
      </c>
      <c r="AT95" s="198" t="s">
        <v>158</v>
      </c>
      <c r="AU95" s="198" t="s">
        <v>83</v>
      </c>
      <c r="AY95" s="15" t="s">
        <v>156</v>
      </c>
      <c r="BE95" s="199">
        <f t="shared" ref="BE95:BE106" si="4">IF(N95="základní",J95,0)</f>
        <v>0</v>
      </c>
      <c r="BF95" s="199">
        <f t="shared" ref="BF95:BF106" si="5">IF(N95="snížená",J95,0)</f>
        <v>0</v>
      </c>
      <c r="BG95" s="199">
        <f t="shared" ref="BG95:BG106" si="6">IF(N95="zákl. přenesená",J95,0)</f>
        <v>0</v>
      </c>
      <c r="BH95" s="199">
        <f t="shared" ref="BH95:BH106" si="7">IF(N95="sníž. přenesená",J95,0)</f>
        <v>0</v>
      </c>
      <c r="BI95" s="199">
        <f t="shared" ref="BI95:BI106" si="8">IF(N95="nulová",J95,0)</f>
        <v>0</v>
      </c>
      <c r="BJ95" s="15" t="s">
        <v>81</v>
      </c>
      <c r="BK95" s="199">
        <f t="shared" ref="BK95:BK106" si="9">ROUND(I95*H95,2)</f>
        <v>0</v>
      </c>
      <c r="BL95" s="15" t="s">
        <v>162</v>
      </c>
      <c r="BM95" s="198" t="s">
        <v>781</v>
      </c>
    </row>
    <row r="96" spans="1:65" s="2" customFormat="1" ht="16.5" customHeight="1">
      <c r="A96" s="32"/>
      <c r="B96" s="33"/>
      <c r="C96" s="186" t="s">
        <v>83</v>
      </c>
      <c r="D96" s="186" t="s">
        <v>158</v>
      </c>
      <c r="E96" s="187" t="s">
        <v>346</v>
      </c>
      <c r="F96" s="188" t="s">
        <v>347</v>
      </c>
      <c r="G96" s="189" t="s">
        <v>161</v>
      </c>
      <c r="H96" s="190">
        <v>5</v>
      </c>
      <c r="I96" s="191"/>
      <c r="J96" s="192">
        <f t="shared" si="0"/>
        <v>0</v>
      </c>
      <c r="K96" s="193"/>
      <c r="L96" s="37"/>
      <c r="M96" s="194" t="s">
        <v>19</v>
      </c>
      <c r="N96" s="195" t="s">
        <v>44</v>
      </c>
      <c r="O96" s="62"/>
      <c r="P96" s="196">
        <f t="shared" si="1"/>
        <v>0</v>
      </c>
      <c r="Q96" s="196">
        <v>6.0000000000000002E-5</v>
      </c>
      <c r="R96" s="196">
        <f t="shared" si="2"/>
        <v>3.0000000000000003E-4</v>
      </c>
      <c r="S96" s="196">
        <v>0</v>
      </c>
      <c r="T96" s="197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98" t="s">
        <v>162</v>
      </c>
      <c r="AT96" s="198" t="s">
        <v>158</v>
      </c>
      <c r="AU96" s="198" t="s">
        <v>83</v>
      </c>
      <c r="AY96" s="15" t="s">
        <v>156</v>
      </c>
      <c r="BE96" s="199">
        <f t="shared" si="4"/>
        <v>0</v>
      </c>
      <c r="BF96" s="199">
        <f t="shared" si="5"/>
        <v>0</v>
      </c>
      <c r="BG96" s="199">
        <f t="shared" si="6"/>
        <v>0</v>
      </c>
      <c r="BH96" s="199">
        <f t="shared" si="7"/>
        <v>0</v>
      </c>
      <c r="BI96" s="199">
        <f t="shared" si="8"/>
        <v>0</v>
      </c>
      <c r="BJ96" s="15" t="s">
        <v>81</v>
      </c>
      <c r="BK96" s="199">
        <f t="shared" si="9"/>
        <v>0</v>
      </c>
      <c r="BL96" s="15" t="s">
        <v>162</v>
      </c>
      <c r="BM96" s="198" t="s">
        <v>782</v>
      </c>
    </row>
    <row r="97" spans="1:65" s="2" customFormat="1" ht="24" customHeight="1">
      <c r="A97" s="32"/>
      <c r="B97" s="33"/>
      <c r="C97" s="186" t="s">
        <v>168</v>
      </c>
      <c r="D97" s="186" t="s">
        <v>158</v>
      </c>
      <c r="E97" s="187" t="s">
        <v>164</v>
      </c>
      <c r="F97" s="188" t="s">
        <v>165</v>
      </c>
      <c r="G97" s="189" t="s">
        <v>166</v>
      </c>
      <c r="H97" s="190">
        <v>1.35</v>
      </c>
      <c r="I97" s="191"/>
      <c r="J97" s="192">
        <f t="shared" si="0"/>
        <v>0</v>
      </c>
      <c r="K97" s="193"/>
      <c r="L97" s="37"/>
      <c r="M97" s="194" t="s">
        <v>19</v>
      </c>
      <c r="N97" s="195" t="s">
        <v>44</v>
      </c>
      <c r="O97" s="62"/>
      <c r="P97" s="196">
        <f t="shared" si="1"/>
        <v>0</v>
      </c>
      <c r="Q97" s="196">
        <v>0</v>
      </c>
      <c r="R97" s="196">
        <f t="shared" si="2"/>
        <v>0</v>
      </c>
      <c r="S97" s="196">
        <v>0</v>
      </c>
      <c r="T97" s="197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98" t="s">
        <v>162</v>
      </c>
      <c r="AT97" s="198" t="s">
        <v>158</v>
      </c>
      <c r="AU97" s="198" t="s">
        <v>83</v>
      </c>
      <c r="AY97" s="15" t="s">
        <v>156</v>
      </c>
      <c r="BE97" s="199">
        <f t="shared" si="4"/>
        <v>0</v>
      </c>
      <c r="BF97" s="199">
        <f t="shared" si="5"/>
        <v>0</v>
      </c>
      <c r="BG97" s="199">
        <f t="shared" si="6"/>
        <v>0</v>
      </c>
      <c r="BH97" s="199">
        <f t="shared" si="7"/>
        <v>0</v>
      </c>
      <c r="BI97" s="199">
        <f t="shared" si="8"/>
        <v>0</v>
      </c>
      <c r="BJ97" s="15" t="s">
        <v>81</v>
      </c>
      <c r="BK97" s="199">
        <f t="shared" si="9"/>
        <v>0</v>
      </c>
      <c r="BL97" s="15" t="s">
        <v>162</v>
      </c>
      <c r="BM97" s="198" t="s">
        <v>783</v>
      </c>
    </row>
    <row r="98" spans="1:65" s="2" customFormat="1" ht="24" customHeight="1">
      <c r="A98" s="32"/>
      <c r="B98" s="33"/>
      <c r="C98" s="186" t="s">
        <v>162</v>
      </c>
      <c r="D98" s="186" t="s">
        <v>158</v>
      </c>
      <c r="E98" s="187" t="s">
        <v>169</v>
      </c>
      <c r="F98" s="188" t="s">
        <v>170</v>
      </c>
      <c r="G98" s="189" t="s">
        <v>166</v>
      </c>
      <c r="H98" s="190">
        <v>1.35</v>
      </c>
      <c r="I98" s="191"/>
      <c r="J98" s="192">
        <f t="shared" si="0"/>
        <v>0</v>
      </c>
      <c r="K98" s="193"/>
      <c r="L98" s="37"/>
      <c r="M98" s="194" t="s">
        <v>19</v>
      </c>
      <c r="N98" s="195" t="s">
        <v>44</v>
      </c>
      <c r="O98" s="62"/>
      <c r="P98" s="196">
        <f t="shared" si="1"/>
        <v>0</v>
      </c>
      <c r="Q98" s="196">
        <v>0</v>
      </c>
      <c r="R98" s="196">
        <f t="shared" si="2"/>
        <v>0</v>
      </c>
      <c r="S98" s="196">
        <v>0</v>
      </c>
      <c r="T98" s="197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8" t="s">
        <v>162</v>
      </c>
      <c r="AT98" s="198" t="s">
        <v>158</v>
      </c>
      <c r="AU98" s="198" t="s">
        <v>83</v>
      </c>
      <c r="AY98" s="15" t="s">
        <v>156</v>
      </c>
      <c r="BE98" s="199">
        <f t="shared" si="4"/>
        <v>0</v>
      </c>
      <c r="BF98" s="199">
        <f t="shared" si="5"/>
        <v>0</v>
      </c>
      <c r="BG98" s="199">
        <f t="shared" si="6"/>
        <v>0</v>
      </c>
      <c r="BH98" s="199">
        <f t="shared" si="7"/>
        <v>0</v>
      </c>
      <c r="BI98" s="199">
        <f t="shared" si="8"/>
        <v>0</v>
      </c>
      <c r="BJ98" s="15" t="s">
        <v>81</v>
      </c>
      <c r="BK98" s="199">
        <f t="shared" si="9"/>
        <v>0</v>
      </c>
      <c r="BL98" s="15" t="s">
        <v>162</v>
      </c>
      <c r="BM98" s="198" t="s">
        <v>784</v>
      </c>
    </row>
    <row r="99" spans="1:65" s="2" customFormat="1" ht="36" customHeight="1">
      <c r="A99" s="32"/>
      <c r="B99" s="33"/>
      <c r="C99" s="186" t="s">
        <v>175</v>
      </c>
      <c r="D99" s="186" t="s">
        <v>158</v>
      </c>
      <c r="E99" s="187" t="s">
        <v>172</v>
      </c>
      <c r="F99" s="188" t="s">
        <v>173</v>
      </c>
      <c r="G99" s="189" t="s">
        <v>166</v>
      </c>
      <c r="H99" s="190">
        <v>13.5</v>
      </c>
      <c r="I99" s="191"/>
      <c r="J99" s="192">
        <f t="shared" si="0"/>
        <v>0</v>
      </c>
      <c r="K99" s="193"/>
      <c r="L99" s="37"/>
      <c r="M99" s="194" t="s">
        <v>19</v>
      </c>
      <c r="N99" s="195" t="s">
        <v>44</v>
      </c>
      <c r="O99" s="62"/>
      <c r="P99" s="196">
        <f t="shared" si="1"/>
        <v>0</v>
      </c>
      <c r="Q99" s="196">
        <v>0</v>
      </c>
      <c r="R99" s="196">
        <f t="shared" si="2"/>
        <v>0</v>
      </c>
      <c r="S99" s="196">
        <v>0</v>
      </c>
      <c r="T99" s="197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98" t="s">
        <v>162</v>
      </c>
      <c r="AT99" s="198" t="s">
        <v>158</v>
      </c>
      <c r="AU99" s="198" t="s">
        <v>83</v>
      </c>
      <c r="AY99" s="15" t="s">
        <v>156</v>
      </c>
      <c r="BE99" s="199">
        <f t="shared" si="4"/>
        <v>0</v>
      </c>
      <c r="BF99" s="199">
        <f t="shared" si="5"/>
        <v>0</v>
      </c>
      <c r="BG99" s="199">
        <f t="shared" si="6"/>
        <v>0</v>
      </c>
      <c r="BH99" s="199">
        <f t="shared" si="7"/>
        <v>0</v>
      </c>
      <c r="BI99" s="199">
        <f t="shared" si="8"/>
        <v>0</v>
      </c>
      <c r="BJ99" s="15" t="s">
        <v>81</v>
      </c>
      <c r="BK99" s="199">
        <f t="shared" si="9"/>
        <v>0</v>
      </c>
      <c r="BL99" s="15" t="s">
        <v>162</v>
      </c>
      <c r="BM99" s="198" t="s">
        <v>785</v>
      </c>
    </row>
    <row r="100" spans="1:65" s="2" customFormat="1" ht="24" customHeight="1">
      <c r="A100" s="32"/>
      <c r="B100" s="33"/>
      <c r="C100" s="186" t="s">
        <v>179</v>
      </c>
      <c r="D100" s="186" t="s">
        <v>158</v>
      </c>
      <c r="E100" s="187" t="s">
        <v>176</v>
      </c>
      <c r="F100" s="188" t="s">
        <v>177</v>
      </c>
      <c r="G100" s="189" t="s">
        <v>166</v>
      </c>
      <c r="H100" s="190">
        <v>1.35</v>
      </c>
      <c r="I100" s="191"/>
      <c r="J100" s="192">
        <f t="shared" si="0"/>
        <v>0</v>
      </c>
      <c r="K100" s="193"/>
      <c r="L100" s="37"/>
      <c r="M100" s="194" t="s">
        <v>19</v>
      </c>
      <c r="N100" s="195" t="s">
        <v>44</v>
      </c>
      <c r="O100" s="62"/>
      <c r="P100" s="196">
        <f t="shared" si="1"/>
        <v>0</v>
      </c>
      <c r="Q100" s="196">
        <v>0</v>
      </c>
      <c r="R100" s="196">
        <f t="shared" si="2"/>
        <v>0</v>
      </c>
      <c r="S100" s="196">
        <v>0</v>
      </c>
      <c r="T100" s="197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98" t="s">
        <v>162</v>
      </c>
      <c r="AT100" s="198" t="s">
        <v>158</v>
      </c>
      <c r="AU100" s="198" t="s">
        <v>83</v>
      </c>
      <c r="AY100" s="15" t="s">
        <v>156</v>
      </c>
      <c r="BE100" s="199">
        <f t="shared" si="4"/>
        <v>0</v>
      </c>
      <c r="BF100" s="199">
        <f t="shared" si="5"/>
        <v>0</v>
      </c>
      <c r="BG100" s="199">
        <f t="shared" si="6"/>
        <v>0</v>
      </c>
      <c r="BH100" s="199">
        <f t="shared" si="7"/>
        <v>0</v>
      </c>
      <c r="BI100" s="199">
        <f t="shared" si="8"/>
        <v>0</v>
      </c>
      <c r="BJ100" s="15" t="s">
        <v>81</v>
      </c>
      <c r="BK100" s="199">
        <f t="shared" si="9"/>
        <v>0</v>
      </c>
      <c r="BL100" s="15" t="s">
        <v>162</v>
      </c>
      <c r="BM100" s="198" t="s">
        <v>786</v>
      </c>
    </row>
    <row r="101" spans="1:65" s="2" customFormat="1" ht="24" customHeight="1">
      <c r="A101" s="32"/>
      <c r="B101" s="33"/>
      <c r="C101" s="186" t="s">
        <v>183</v>
      </c>
      <c r="D101" s="186" t="s">
        <v>158</v>
      </c>
      <c r="E101" s="187" t="s">
        <v>184</v>
      </c>
      <c r="F101" s="188" t="s">
        <v>185</v>
      </c>
      <c r="G101" s="189" t="s">
        <v>161</v>
      </c>
      <c r="H101" s="190">
        <v>25</v>
      </c>
      <c r="I101" s="191"/>
      <c r="J101" s="192">
        <f t="shared" si="0"/>
        <v>0</v>
      </c>
      <c r="K101" s="193"/>
      <c r="L101" s="37"/>
      <c r="M101" s="194" t="s">
        <v>19</v>
      </c>
      <c r="N101" s="195" t="s">
        <v>44</v>
      </c>
      <c r="O101" s="62"/>
      <c r="P101" s="196">
        <f t="shared" si="1"/>
        <v>0</v>
      </c>
      <c r="Q101" s="196">
        <v>0</v>
      </c>
      <c r="R101" s="196">
        <f t="shared" si="2"/>
        <v>0</v>
      </c>
      <c r="S101" s="196">
        <v>0</v>
      </c>
      <c r="T101" s="197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98" t="s">
        <v>162</v>
      </c>
      <c r="AT101" s="198" t="s">
        <v>158</v>
      </c>
      <c r="AU101" s="198" t="s">
        <v>83</v>
      </c>
      <c r="AY101" s="15" t="s">
        <v>156</v>
      </c>
      <c r="BE101" s="199">
        <f t="shared" si="4"/>
        <v>0</v>
      </c>
      <c r="BF101" s="199">
        <f t="shared" si="5"/>
        <v>0</v>
      </c>
      <c r="BG101" s="199">
        <f t="shared" si="6"/>
        <v>0</v>
      </c>
      <c r="BH101" s="199">
        <f t="shared" si="7"/>
        <v>0</v>
      </c>
      <c r="BI101" s="199">
        <f t="shared" si="8"/>
        <v>0</v>
      </c>
      <c r="BJ101" s="15" t="s">
        <v>81</v>
      </c>
      <c r="BK101" s="199">
        <f t="shared" si="9"/>
        <v>0</v>
      </c>
      <c r="BL101" s="15" t="s">
        <v>162</v>
      </c>
      <c r="BM101" s="198" t="s">
        <v>787</v>
      </c>
    </row>
    <row r="102" spans="1:65" s="2" customFormat="1" ht="24" customHeight="1">
      <c r="A102" s="32"/>
      <c r="B102" s="33"/>
      <c r="C102" s="186" t="s">
        <v>187</v>
      </c>
      <c r="D102" s="186" t="s">
        <v>158</v>
      </c>
      <c r="E102" s="187" t="s">
        <v>188</v>
      </c>
      <c r="F102" s="188" t="s">
        <v>189</v>
      </c>
      <c r="G102" s="189" t="s">
        <v>161</v>
      </c>
      <c r="H102" s="190">
        <v>4.5</v>
      </c>
      <c r="I102" s="191"/>
      <c r="J102" s="192">
        <f t="shared" si="0"/>
        <v>0</v>
      </c>
      <c r="K102" s="193"/>
      <c r="L102" s="37"/>
      <c r="M102" s="194" t="s">
        <v>19</v>
      </c>
      <c r="N102" s="195" t="s">
        <v>44</v>
      </c>
      <c r="O102" s="62"/>
      <c r="P102" s="196">
        <f t="shared" si="1"/>
        <v>0</v>
      </c>
      <c r="Q102" s="196">
        <v>0</v>
      </c>
      <c r="R102" s="196">
        <f t="shared" si="2"/>
        <v>0</v>
      </c>
      <c r="S102" s="196">
        <v>0</v>
      </c>
      <c r="T102" s="197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98" t="s">
        <v>162</v>
      </c>
      <c r="AT102" s="198" t="s">
        <v>158</v>
      </c>
      <c r="AU102" s="198" t="s">
        <v>83</v>
      </c>
      <c r="AY102" s="15" t="s">
        <v>156</v>
      </c>
      <c r="BE102" s="199">
        <f t="shared" si="4"/>
        <v>0</v>
      </c>
      <c r="BF102" s="199">
        <f t="shared" si="5"/>
        <v>0</v>
      </c>
      <c r="BG102" s="199">
        <f t="shared" si="6"/>
        <v>0</v>
      </c>
      <c r="BH102" s="199">
        <f t="shared" si="7"/>
        <v>0</v>
      </c>
      <c r="BI102" s="199">
        <f t="shared" si="8"/>
        <v>0</v>
      </c>
      <c r="BJ102" s="15" t="s">
        <v>81</v>
      </c>
      <c r="BK102" s="199">
        <f t="shared" si="9"/>
        <v>0</v>
      </c>
      <c r="BL102" s="15" t="s">
        <v>162</v>
      </c>
      <c r="BM102" s="198" t="s">
        <v>788</v>
      </c>
    </row>
    <row r="103" spans="1:65" s="2" customFormat="1" ht="16.5" customHeight="1">
      <c r="A103" s="32"/>
      <c r="B103" s="33"/>
      <c r="C103" s="200" t="s">
        <v>191</v>
      </c>
      <c r="D103" s="200" t="s">
        <v>192</v>
      </c>
      <c r="E103" s="201" t="s">
        <v>193</v>
      </c>
      <c r="F103" s="202" t="s">
        <v>194</v>
      </c>
      <c r="G103" s="203" t="s">
        <v>195</v>
      </c>
      <c r="H103" s="204">
        <v>2.5649999999999999</v>
      </c>
      <c r="I103" s="205"/>
      <c r="J103" s="206">
        <f t="shared" si="0"/>
        <v>0</v>
      </c>
      <c r="K103" s="207"/>
      <c r="L103" s="208"/>
      <c r="M103" s="209" t="s">
        <v>19</v>
      </c>
      <c r="N103" s="210" t="s">
        <v>44</v>
      </c>
      <c r="O103" s="62"/>
      <c r="P103" s="196">
        <f t="shared" si="1"/>
        <v>0</v>
      </c>
      <c r="Q103" s="196">
        <v>1</v>
      </c>
      <c r="R103" s="196">
        <f t="shared" si="2"/>
        <v>2.5649999999999999</v>
      </c>
      <c r="S103" s="196">
        <v>0</v>
      </c>
      <c r="T103" s="197">
        <f t="shared" si="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98" t="s">
        <v>187</v>
      </c>
      <c r="AT103" s="198" t="s">
        <v>192</v>
      </c>
      <c r="AU103" s="198" t="s">
        <v>83</v>
      </c>
      <c r="AY103" s="15" t="s">
        <v>156</v>
      </c>
      <c r="BE103" s="199">
        <f t="shared" si="4"/>
        <v>0</v>
      </c>
      <c r="BF103" s="199">
        <f t="shared" si="5"/>
        <v>0</v>
      </c>
      <c r="BG103" s="199">
        <f t="shared" si="6"/>
        <v>0</v>
      </c>
      <c r="BH103" s="199">
        <f t="shared" si="7"/>
        <v>0</v>
      </c>
      <c r="BI103" s="199">
        <f t="shared" si="8"/>
        <v>0</v>
      </c>
      <c r="BJ103" s="15" t="s">
        <v>81</v>
      </c>
      <c r="BK103" s="199">
        <f t="shared" si="9"/>
        <v>0</v>
      </c>
      <c r="BL103" s="15" t="s">
        <v>162</v>
      </c>
      <c r="BM103" s="198" t="s">
        <v>789</v>
      </c>
    </row>
    <row r="104" spans="1:65" s="2" customFormat="1" ht="24" customHeight="1">
      <c r="A104" s="32"/>
      <c r="B104" s="33"/>
      <c r="C104" s="186" t="s">
        <v>197</v>
      </c>
      <c r="D104" s="186" t="s">
        <v>158</v>
      </c>
      <c r="E104" s="187" t="s">
        <v>198</v>
      </c>
      <c r="F104" s="188" t="s">
        <v>199</v>
      </c>
      <c r="G104" s="189" t="s">
        <v>161</v>
      </c>
      <c r="H104" s="190">
        <v>4.5</v>
      </c>
      <c r="I104" s="191"/>
      <c r="J104" s="192">
        <f t="shared" si="0"/>
        <v>0</v>
      </c>
      <c r="K104" s="193"/>
      <c r="L104" s="37"/>
      <c r="M104" s="194" t="s">
        <v>19</v>
      </c>
      <c r="N104" s="195" t="s">
        <v>44</v>
      </c>
      <c r="O104" s="62"/>
      <c r="P104" s="196">
        <f t="shared" si="1"/>
        <v>0</v>
      </c>
      <c r="Q104" s="196">
        <v>0</v>
      </c>
      <c r="R104" s="196">
        <f t="shared" si="2"/>
        <v>0</v>
      </c>
      <c r="S104" s="196">
        <v>0</v>
      </c>
      <c r="T104" s="197">
        <f t="shared" si="3"/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98" t="s">
        <v>162</v>
      </c>
      <c r="AT104" s="198" t="s">
        <v>158</v>
      </c>
      <c r="AU104" s="198" t="s">
        <v>83</v>
      </c>
      <c r="AY104" s="15" t="s">
        <v>156</v>
      </c>
      <c r="BE104" s="199">
        <f t="shared" si="4"/>
        <v>0</v>
      </c>
      <c r="BF104" s="199">
        <f t="shared" si="5"/>
        <v>0</v>
      </c>
      <c r="BG104" s="199">
        <f t="shared" si="6"/>
        <v>0</v>
      </c>
      <c r="BH104" s="199">
        <f t="shared" si="7"/>
        <v>0</v>
      </c>
      <c r="BI104" s="199">
        <f t="shared" si="8"/>
        <v>0</v>
      </c>
      <c r="BJ104" s="15" t="s">
        <v>81</v>
      </c>
      <c r="BK104" s="199">
        <f t="shared" si="9"/>
        <v>0</v>
      </c>
      <c r="BL104" s="15" t="s">
        <v>162</v>
      </c>
      <c r="BM104" s="198" t="s">
        <v>790</v>
      </c>
    </row>
    <row r="105" spans="1:65" s="2" customFormat="1" ht="16.5" customHeight="1">
      <c r="A105" s="32"/>
      <c r="B105" s="33"/>
      <c r="C105" s="200" t="s">
        <v>201</v>
      </c>
      <c r="D105" s="200" t="s">
        <v>192</v>
      </c>
      <c r="E105" s="201" t="s">
        <v>202</v>
      </c>
      <c r="F105" s="202" t="s">
        <v>203</v>
      </c>
      <c r="G105" s="203" t="s">
        <v>204</v>
      </c>
      <c r="H105" s="204">
        <v>6.8000000000000005E-2</v>
      </c>
      <c r="I105" s="205"/>
      <c r="J105" s="206">
        <f t="shared" si="0"/>
        <v>0</v>
      </c>
      <c r="K105" s="207"/>
      <c r="L105" s="208"/>
      <c r="M105" s="209" t="s">
        <v>19</v>
      </c>
      <c r="N105" s="210" t="s">
        <v>44</v>
      </c>
      <c r="O105" s="62"/>
      <c r="P105" s="196">
        <f t="shared" si="1"/>
        <v>0</v>
      </c>
      <c r="Q105" s="196">
        <v>1E-3</v>
      </c>
      <c r="R105" s="196">
        <f t="shared" si="2"/>
        <v>6.8000000000000013E-5</v>
      </c>
      <c r="S105" s="196">
        <v>0</v>
      </c>
      <c r="T105" s="197">
        <f t="shared" si="3"/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98" t="s">
        <v>187</v>
      </c>
      <c r="AT105" s="198" t="s">
        <v>192</v>
      </c>
      <c r="AU105" s="198" t="s">
        <v>83</v>
      </c>
      <c r="AY105" s="15" t="s">
        <v>156</v>
      </c>
      <c r="BE105" s="199">
        <f t="shared" si="4"/>
        <v>0</v>
      </c>
      <c r="BF105" s="199">
        <f t="shared" si="5"/>
        <v>0</v>
      </c>
      <c r="BG105" s="199">
        <f t="shared" si="6"/>
        <v>0</v>
      </c>
      <c r="BH105" s="199">
        <f t="shared" si="7"/>
        <v>0</v>
      </c>
      <c r="BI105" s="199">
        <f t="shared" si="8"/>
        <v>0</v>
      </c>
      <c r="BJ105" s="15" t="s">
        <v>81</v>
      </c>
      <c r="BK105" s="199">
        <f t="shared" si="9"/>
        <v>0</v>
      </c>
      <c r="BL105" s="15" t="s">
        <v>162</v>
      </c>
      <c r="BM105" s="198" t="s">
        <v>791</v>
      </c>
    </row>
    <row r="106" spans="1:65" s="2" customFormat="1" ht="16.5" customHeight="1">
      <c r="A106" s="32"/>
      <c r="B106" s="33"/>
      <c r="C106" s="186" t="s">
        <v>206</v>
      </c>
      <c r="D106" s="186" t="s">
        <v>158</v>
      </c>
      <c r="E106" s="187" t="s">
        <v>207</v>
      </c>
      <c r="F106" s="188" t="s">
        <v>208</v>
      </c>
      <c r="G106" s="189" t="s">
        <v>195</v>
      </c>
      <c r="H106" s="190">
        <v>0.1</v>
      </c>
      <c r="I106" s="191"/>
      <c r="J106" s="192">
        <f t="shared" si="0"/>
        <v>0</v>
      </c>
      <c r="K106" s="193"/>
      <c r="L106" s="37"/>
      <c r="M106" s="194" t="s">
        <v>19</v>
      </c>
      <c r="N106" s="195" t="s">
        <v>44</v>
      </c>
      <c r="O106" s="62"/>
      <c r="P106" s="196">
        <f t="shared" si="1"/>
        <v>0</v>
      </c>
      <c r="Q106" s="196">
        <v>0</v>
      </c>
      <c r="R106" s="196">
        <f t="shared" si="2"/>
        <v>0</v>
      </c>
      <c r="S106" s="196">
        <v>1</v>
      </c>
      <c r="T106" s="197">
        <f t="shared" si="3"/>
        <v>0.1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98" t="s">
        <v>162</v>
      </c>
      <c r="AT106" s="198" t="s">
        <v>158</v>
      </c>
      <c r="AU106" s="198" t="s">
        <v>83</v>
      </c>
      <c r="AY106" s="15" t="s">
        <v>156</v>
      </c>
      <c r="BE106" s="199">
        <f t="shared" si="4"/>
        <v>0</v>
      </c>
      <c r="BF106" s="199">
        <f t="shared" si="5"/>
        <v>0</v>
      </c>
      <c r="BG106" s="199">
        <f t="shared" si="6"/>
        <v>0</v>
      </c>
      <c r="BH106" s="199">
        <f t="shared" si="7"/>
        <v>0</v>
      </c>
      <c r="BI106" s="199">
        <f t="shared" si="8"/>
        <v>0</v>
      </c>
      <c r="BJ106" s="15" t="s">
        <v>81</v>
      </c>
      <c r="BK106" s="199">
        <f t="shared" si="9"/>
        <v>0</v>
      </c>
      <c r="BL106" s="15" t="s">
        <v>162</v>
      </c>
      <c r="BM106" s="198" t="s">
        <v>792</v>
      </c>
    </row>
    <row r="107" spans="1:65" s="12" customFormat="1" ht="22.9" customHeight="1">
      <c r="B107" s="170"/>
      <c r="C107" s="171"/>
      <c r="D107" s="172" t="s">
        <v>72</v>
      </c>
      <c r="E107" s="184" t="s">
        <v>191</v>
      </c>
      <c r="F107" s="184" t="s">
        <v>220</v>
      </c>
      <c r="G107" s="171"/>
      <c r="H107" s="171"/>
      <c r="I107" s="174"/>
      <c r="J107" s="185">
        <f>BK107</f>
        <v>0</v>
      </c>
      <c r="K107" s="171"/>
      <c r="L107" s="176"/>
      <c r="M107" s="177"/>
      <c r="N107" s="178"/>
      <c r="O107" s="178"/>
      <c r="P107" s="179">
        <f>SUM(P108:P112)</f>
        <v>0</v>
      </c>
      <c r="Q107" s="178"/>
      <c r="R107" s="179">
        <f>SUM(R108:R112)</f>
        <v>0</v>
      </c>
      <c r="S107" s="178"/>
      <c r="T107" s="180">
        <f>SUM(T108:T112)</f>
        <v>10.848710000000001</v>
      </c>
      <c r="AR107" s="181" t="s">
        <v>81</v>
      </c>
      <c r="AT107" s="182" t="s">
        <v>72</v>
      </c>
      <c r="AU107" s="182" t="s">
        <v>81</v>
      </c>
      <c r="AY107" s="181" t="s">
        <v>156</v>
      </c>
      <c r="BK107" s="183">
        <f>SUM(BK108:BK112)</f>
        <v>0</v>
      </c>
    </row>
    <row r="108" spans="1:65" s="2" customFormat="1" ht="24" customHeight="1">
      <c r="A108" s="32"/>
      <c r="B108" s="33"/>
      <c r="C108" s="186" t="s">
        <v>221</v>
      </c>
      <c r="D108" s="186" t="s">
        <v>158</v>
      </c>
      <c r="E108" s="187" t="s">
        <v>367</v>
      </c>
      <c r="F108" s="188" t="s">
        <v>368</v>
      </c>
      <c r="G108" s="189" t="s">
        <v>166</v>
      </c>
      <c r="H108" s="190">
        <v>0.81</v>
      </c>
      <c r="I108" s="191"/>
      <c r="J108" s="192">
        <f>ROUND(I108*H108,2)</f>
        <v>0</v>
      </c>
      <c r="K108" s="193"/>
      <c r="L108" s="37"/>
      <c r="M108" s="194" t="s">
        <v>19</v>
      </c>
      <c r="N108" s="195" t="s">
        <v>44</v>
      </c>
      <c r="O108" s="62"/>
      <c r="P108" s="196">
        <f>O108*H108</f>
        <v>0</v>
      </c>
      <c r="Q108" s="196">
        <v>0</v>
      </c>
      <c r="R108" s="196">
        <f>Q108*H108</f>
        <v>0</v>
      </c>
      <c r="S108" s="196">
        <v>1.671</v>
      </c>
      <c r="T108" s="197">
        <f>S108*H108</f>
        <v>1.3535100000000002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98" t="s">
        <v>162</v>
      </c>
      <c r="AT108" s="198" t="s">
        <v>158</v>
      </c>
      <c r="AU108" s="198" t="s">
        <v>83</v>
      </c>
      <c r="AY108" s="15" t="s">
        <v>156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15" t="s">
        <v>81</v>
      </c>
      <c r="BK108" s="199">
        <f>ROUND(I108*H108,2)</f>
        <v>0</v>
      </c>
      <c r="BL108" s="15" t="s">
        <v>162</v>
      </c>
      <c r="BM108" s="198" t="s">
        <v>793</v>
      </c>
    </row>
    <row r="109" spans="1:65" s="2" customFormat="1" ht="16.5" customHeight="1">
      <c r="A109" s="32"/>
      <c r="B109" s="33"/>
      <c r="C109" s="186" t="s">
        <v>225</v>
      </c>
      <c r="D109" s="186" t="s">
        <v>158</v>
      </c>
      <c r="E109" s="187" t="s">
        <v>794</v>
      </c>
      <c r="F109" s="188" t="s">
        <v>795</v>
      </c>
      <c r="G109" s="189" t="s">
        <v>218</v>
      </c>
      <c r="H109" s="190">
        <v>2</v>
      </c>
      <c r="I109" s="191"/>
      <c r="J109" s="192">
        <f>ROUND(I109*H109,2)</f>
        <v>0</v>
      </c>
      <c r="K109" s="193"/>
      <c r="L109" s="37"/>
      <c r="M109" s="194" t="s">
        <v>19</v>
      </c>
      <c r="N109" s="195" t="s">
        <v>44</v>
      </c>
      <c r="O109" s="62"/>
      <c r="P109" s="196">
        <f>O109*H109</f>
        <v>0</v>
      </c>
      <c r="Q109" s="196">
        <v>0</v>
      </c>
      <c r="R109" s="196">
        <f>Q109*H109</f>
        <v>0</v>
      </c>
      <c r="S109" s="196">
        <v>6.8400000000000002E-2</v>
      </c>
      <c r="T109" s="197">
        <f>S109*H109</f>
        <v>0.1368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98" t="s">
        <v>162</v>
      </c>
      <c r="AT109" s="198" t="s">
        <v>158</v>
      </c>
      <c r="AU109" s="198" t="s">
        <v>83</v>
      </c>
      <c r="AY109" s="15" t="s">
        <v>156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5" t="s">
        <v>81</v>
      </c>
      <c r="BK109" s="199">
        <f>ROUND(I109*H109,2)</f>
        <v>0</v>
      </c>
      <c r="BL109" s="15" t="s">
        <v>162</v>
      </c>
      <c r="BM109" s="198" t="s">
        <v>796</v>
      </c>
    </row>
    <row r="110" spans="1:65" s="2" customFormat="1" ht="24" customHeight="1">
      <c r="A110" s="32"/>
      <c r="B110" s="33"/>
      <c r="C110" s="186" t="s">
        <v>8</v>
      </c>
      <c r="D110" s="186" t="s">
        <v>158</v>
      </c>
      <c r="E110" s="187" t="s">
        <v>371</v>
      </c>
      <c r="F110" s="188" t="s">
        <v>372</v>
      </c>
      <c r="G110" s="189" t="s">
        <v>161</v>
      </c>
      <c r="H110" s="190">
        <v>2</v>
      </c>
      <c r="I110" s="191"/>
      <c r="J110" s="192">
        <f>ROUND(I110*H110,2)</f>
        <v>0</v>
      </c>
      <c r="K110" s="193"/>
      <c r="L110" s="37"/>
      <c r="M110" s="194" t="s">
        <v>19</v>
      </c>
      <c r="N110" s="195" t="s">
        <v>44</v>
      </c>
      <c r="O110" s="62"/>
      <c r="P110" s="196">
        <f>O110*H110</f>
        <v>0</v>
      </c>
      <c r="Q110" s="196">
        <v>0</v>
      </c>
      <c r="R110" s="196">
        <f>Q110*H110</f>
        <v>0</v>
      </c>
      <c r="S110" s="196">
        <v>8.7999999999999995E-2</v>
      </c>
      <c r="T110" s="197">
        <f>S110*H110</f>
        <v>0.17599999999999999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98" t="s">
        <v>162</v>
      </c>
      <c r="AT110" s="198" t="s">
        <v>158</v>
      </c>
      <c r="AU110" s="198" t="s">
        <v>83</v>
      </c>
      <c r="AY110" s="15" t="s">
        <v>156</v>
      </c>
      <c r="BE110" s="199">
        <f>IF(N110="základní",J110,0)</f>
        <v>0</v>
      </c>
      <c r="BF110" s="199">
        <f>IF(N110="snížená",J110,0)</f>
        <v>0</v>
      </c>
      <c r="BG110" s="199">
        <f>IF(N110="zákl. přenesená",J110,0)</f>
        <v>0</v>
      </c>
      <c r="BH110" s="199">
        <f>IF(N110="sníž. přenesená",J110,0)</f>
        <v>0</v>
      </c>
      <c r="BI110" s="199">
        <f>IF(N110="nulová",J110,0)</f>
        <v>0</v>
      </c>
      <c r="BJ110" s="15" t="s">
        <v>81</v>
      </c>
      <c r="BK110" s="199">
        <f>ROUND(I110*H110,2)</f>
        <v>0</v>
      </c>
      <c r="BL110" s="15" t="s">
        <v>162</v>
      </c>
      <c r="BM110" s="198" t="s">
        <v>797</v>
      </c>
    </row>
    <row r="111" spans="1:65" s="2" customFormat="1" ht="16.5" customHeight="1">
      <c r="A111" s="32"/>
      <c r="B111" s="33"/>
      <c r="C111" s="186" t="s">
        <v>270</v>
      </c>
      <c r="D111" s="186" t="s">
        <v>158</v>
      </c>
      <c r="E111" s="187" t="s">
        <v>742</v>
      </c>
      <c r="F111" s="188" t="s">
        <v>743</v>
      </c>
      <c r="G111" s="189" t="s">
        <v>166</v>
      </c>
      <c r="H111" s="190">
        <v>3.1</v>
      </c>
      <c r="I111" s="191"/>
      <c r="J111" s="192">
        <f>ROUND(I111*H111,2)</f>
        <v>0</v>
      </c>
      <c r="K111" s="193"/>
      <c r="L111" s="37"/>
      <c r="M111" s="194" t="s">
        <v>19</v>
      </c>
      <c r="N111" s="195" t="s">
        <v>44</v>
      </c>
      <c r="O111" s="62"/>
      <c r="P111" s="196">
        <f>O111*H111</f>
        <v>0</v>
      </c>
      <c r="Q111" s="196">
        <v>0</v>
      </c>
      <c r="R111" s="196">
        <f>Q111*H111</f>
        <v>0</v>
      </c>
      <c r="S111" s="196">
        <v>2.004</v>
      </c>
      <c r="T111" s="197">
        <f>S111*H111</f>
        <v>6.2124000000000006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98" t="s">
        <v>162</v>
      </c>
      <c r="AT111" s="198" t="s">
        <v>158</v>
      </c>
      <c r="AU111" s="198" t="s">
        <v>83</v>
      </c>
      <c r="AY111" s="15" t="s">
        <v>156</v>
      </c>
      <c r="BE111" s="199">
        <f>IF(N111="základní",J111,0)</f>
        <v>0</v>
      </c>
      <c r="BF111" s="199">
        <f>IF(N111="snížená",J111,0)</f>
        <v>0</v>
      </c>
      <c r="BG111" s="199">
        <f>IF(N111="zákl. přenesená",J111,0)</f>
        <v>0</v>
      </c>
      <c r="BH111" s="199">
        <f>IF(N111="sníž. přenesená",J111,0)</f>
        <v>0</v>
      </c>
      <c r="BI111" s="199">
        <f>IF(N111="nulová",J111,0)</f>
        <v>0</v>
      </c>
      <c r="BJ111" s="15" t="s">
        <v>81</v>
      </c>
      <c r="BK111" s="199">
        <f>ROUND(I111*H111,2)</f>
        <v>0</v>
      </c>
      <c r="BL111" s="15" t="s">
        <v>162</v>
      </c>
      <c r="BM111" s="198" t="s">
        <v>798</v>
      </c>
    </row>
    <row r="112" spans="1:65" s="2" customFormat="1" ht="16.5" customHeight="1">
      <c r="A112" s="32"/>
      <c r="B112" s="33"/>
      <c r="C112" s="186" t="s">
        <v>370</v>
      </c>
      <c r="D112" s="186" t="s">
        <v>158</v>
      </c>
      <c r="E112" s="187" t="s">
        <v>515</v>
      </c>
      <c r="F112" s="188" t="s">
        <v>516</v>
      </c>
      <c r="G112" s="189" t="s">
        <v>166</v>
      </c>
      <c r="H112" s="190">
        <v>1.35</v>
      </c>
      <c r="I112" s="191"/>
      <c r="J112" s="192">
        <f>ROUND(I112*H112,2)</f>
        <v>0</v>
      </c>
      <c r="K112" s="193"/>
      <c r="L112" s="37"/>
      <c r="M112" s="194" t="s">
        <v>19</v>
      </c>
      <c r="N112" s="195" t="s">
        <v>44</v>
      </c>
      <c r="O112" s="62"/>
      <c r="P112" s="196">
        <f>O112*H112</f>
        <v>0</v>
      </c>
      <c r="Q112" s="196">
        <v>0</v>
      </c>
      <c r="R112" s="196">
        <f>Q112*H112</f>
        <v>0</v>
      </c>
      <c r="S112" s="196">
        <v>2.2000000000000002</v>
      </c>
      <c r="T112" s="197">
        <f>S112*H112</f>
        <v>2.9700000000000006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98" t="s">
        <v>162</v>
      </c>
      <c r="AT112" s="198" t="s">
        <v>158</v>
      </c>
      <c r="AU112" s="198" t="s">
        <v>83</v>
      </c>
      <c r="AY112" s="15" t="s">
        <v>156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15" t="s">
        <v>81</v>
      </c>
      <c r="BK112" s="199">
        <f>ROUND(I112*H112,2)</f>
        <v>0</v>
      </c>
      <c r="BL112" s="15" t="s">
        <v>162</v>
      </c>
      <c r="BM112" s="198" t="s">
        <v>799</v>
      </c>
    </row>
    <row r="113" spans="1:65" s="12" customFormat="1" ht="22.9" customHeight="1">
      <c r="B113" s="170"/>
      <c r="C113" s="171"/>
      <c r="D113" s="172" t="s">
        <v>72</v>
      </c>
      <c r="E113" s="184" t="s">
        <v>241</v>
      </c>
      <c r="F113" s="184" t="s">
        <v>242</v>
      </c>
      <c r="G113" s="171"/>
      <c r="H113" s="171"/>
      <c r="I113" s="174"/>
      <c r="J113" s="185">
        <f>BK113</f>
        <v>0</v>
      </c>
      <c r="K113" s="171"/>
      <c r="L113" s="176"/>
      <c r="M113" s="177"/>
      <c r="N113" s="178"/>
      <c r="O113" s="178"/>
      <c r="P113" s="179">
        <f>SUM(P114:P119)</f>
        <v>0</v>
      </c>
      <c r="Q113" s="178"/>
      <c r="R113" s="179">
        <f>SUM(R114:R119)</f>
        <v>0</v>
      </c>
      <c r="S113" s="178"/>
      <c r="T113" s="180">
        <f>SUM(T114:T119)</f>
        <v>0</v>
      </c>
      <c r="AR113" s="181" t="s">
        <v>81</v>
      </c>
      <c r="AT113" s="182" t="s">
        <v>72</v>
      </c>
      <c r="AU113" s="182" t="s">
        <v>81</v>
      </c>
      <c r="AY113" s="181" t="s">
        <v>156</v>
      </c>
      <c r="BK113" s="183">
        <f>SUM(BK114:BK119)</f>
        <v>0</v>
      </c>
    </row>
    <row r="114" spans="1:65" s="2" customFormat="1" ht="16.5" customHeight="1">
      <c r="A114" s="32"/>
      <c r="B114" s="33"/>
      <c r="C114" s="186" t="s">
        <v>374</v>
      </c>
      <c r="D114" s="186" t="s">
        <v>158</v>
      </c>
      <c r="E114" s="187" t="s">
        <v>379</v>
      </c>
      <c r="F114" s="188" t="s">
        <v>518</v>
      </c>
      <c r="G114" s="189" t="s">
        <v>195</v>
      </c>
      <c r="H114" s="190">
        <v>24.076000000000001</v>
      </c>
      <c r="I114" s="191"/>
      <c r="J114" s="192">
        <f t="shared" ref="J114:J119" si="10">ROUND(I114*H114,2)</f>
        <v>0</v>
      </c>
      <c r="K114" s="193"/>
      <c r="L114" s="37"/>
      <c r="M114" s="194" t="s">
        <v>19</v>
      </c>
      <c r="N114" s="195" t="s">
        <v>44</v>
      </c>
      <c r="O114" s="62"/>
      <c r="P114" s="196">
        <f t="shared" ref="P114:P119" si="11">O114*H114</f>
        <v>0</v>
      </c>
      <c r="Q114" s="196">
        <v>0</v>
      </c>
      <c r="R114" s="196">
        <f t="shared" ref="R114:R119" si="12">Q114*H114</f>
        <v>0</v>
      </c>
      <c r="S114" s="196">
        <v>0</v>
      </c>
      <c r="T114" s="197">
        <f t="shared" ref="T114:T119" si="13"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98" t="s">
        <v>162</v>
      </c>
      <c r="AT114" s="198" t="s">
        <v>158</v>
      </c>
      <c r="AU114" s="198" t="s">
        <v>83</v>
      </c>
      <c r="AY114" s="15" t="s">
        <v>156</v>
      </c>
      <c r="BE114" s="199">
        <f t="shared" ref="BE114:BE119" si="14">IF(N114="základní",J114,0)</f>
        <v>0</v>
      </c>
      <c r="BF114" s="199">
        <f t="shared" ref="BF114:BF119" si="15">IF(N114="snížená",J114,0)</f>
        <v>0</v>
      </c>
      <c r="BG114" s="199">
        <f t="shared" ref="BG114:BG119" si="16">IF(N114="zákl. přenesená",J114,0)</f>
        <v>0</v>
      </c>
      <c r="BH114" s="199">
        <f t="shared" ref="BH114:BH119" si="17">IF(N114="sníž. přenesená",J114,0)</f>
        <v>0</v>
      </c>
      <c r="BI114" s="199">
        <f t="shared" ref="BI114:BI119" si="18">IF(N114="nulová",J114,0)</f>
        <v>0</v>
      </c>
      <c r="BJ114" s="15" t="s">
        <v>81</v>
      </c>
      <c r="BK114" s="199">
        <f t="shared" ref="BK114:BK119" si="19">ROUND(I114*H114,2)</f>
        <v>0</v>
      </c>
      <c r="BL114" s="15" t="s">
        <v>162</v>
      </c>
      <c r="BM114" s="198" t="s">
        <v>800</v>
      </c>
    </row>
    <row r="115" spans="1:65" s="2" customFormat="1" ht="16.5" customHeight="1">
      <c r="A115" s="32"/>
      <c r="B115" s="33"/>
      <c r="C115" s="186" t="s">
        <v>378</v>
      </c>
      <c r="D115" s="186" t="s">
        <v>158</v>
      </c>
      <c r="E115" s="187" t="s">
        <v>383</v>
      </c>
      <c r="F115" s="188" t="s">
        <v>384</v>
      </c>
      <c r="G115" s="189" t="s">
        <v>195</v>
      </c>
      <c r="H115" s="190">
        <v>12.038</v>
      </c>
      <c r="I115" s="191"/>
      <c r="J115" s="192">
        <f t="shared" si="10"/>
        <v>0</v>
      </c>
      <c r="K115" s="193"/>
      <c r="L115" s="37"/>
      <c r="M115" s="194" t="s">
        <v>19</v>
      </c>
      <c r="N115" s="195" t="s">
        <v>44</v>
      </c>
      <c r="O115" s="62"/>
      <c r="P115" s="196">
        <f t="shared" si="11"/>
        <v>0</v>
      </c>
      <c r="Q115" s="196">
        <v>0</v>
      </c>
      <c r="R115" s="196">
        <f t="shared" si="12"/>
        <v>0</v>
      </c>
      <c r="S115" s="196">
        <v>0</v>
      </c>
      <c r="T115" s="197">
        <f t="shared" si="13"/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98" t="s">
        <v>162</v>
      </c>
      <c r="AT115" s="198" t="s">
        <v>158</v>
      </c>
      <c r="AU115" s="198" t="s">
        <v>83</v>
      </c>
      <c r="AY115" s="15" t="s">
        <v>156</v>
      </c>
      <c r="BE115" s="199">
        <f t="shared" si="14"/>
        <v>0</v>
      </c>
      <c r="BF115" s="199">
        <f t="shared" si="15"/>
        <v>0</v>
      </c>
      <c r="BG115" s="199">
        <f t="shared" si="16"/>
        <v>0</v>
      </c>
      <c r="BH115" s="199">
        <f t="shared" si="17"/>
        <v>0</v>
      </c>
      <c r="BI115" s="199">
        <f t="shared" si="18"/>
        <v>0</v>
      </c>
      <c r="BJ115" s="15" t="s">
        <v>81</v>
      </c>
      <c r="BK115" s="199">
        <f t="shared" si="19"/>
        <v>0</v>
      </c>
      <c r="BL115" s="15" t="s">
        <v>162</v>
      </c>
      <c r="BM115" s="198" t="s">
        <v>801</v>
      </c>
    </row>
    <row r="116" spans="1:65" s="2" customFormat="1" ht="16.5" customHeight="1">
      <c r="A116" s="32"/>
      <c r="B116" s="33"/>
      <c r="C116" s="186" t="s">
        <v>382</v>
      </c>
      <c r="D116" s="186" t="s">
        <v>158</v>
      </c>
      <c r="E116" s="187" t="s">
        <v>244</v>
      </c>
      <c r="F116" s="188" t="s">
        <v>245</v>
      </c>
      <c r="G116" s="189" t="s">
        <v>195</v>
      </c>
      <c r="H116" s="190">
        <v>12.038</v>
      </c>
      <c r="I116" s="191"/>
      <c r="J116" s="192">
        <f t="shared" si="10"/>
        <v>0</v>
      </c>
      <c r="K116" s="193"/>
      <c r="L116" s="37"/>
      <c r="M116" s="194" t="s">
        <v>19</v>
      </c>
      <c r="N116" s="195" t="s">
        <v>44</v>
      </c>
      <c r="O116" s="62"/>
      <c r="P116" s="196">
        <f t="shared" si="11"/>
        <v>0</v>
      </c>
      <c r="Q116" s="196">
        <v>0</v>
      </c>
      <c r="R116" s="196">
        <f t="shared" si="12"/>
        <v>0</v>
      </c>
      <c r="S116" s="196">
        <v>0</v>
      </c>
      <c r="T116" s="197">
        <f t="shared" si="13"/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98" t="s">
        <v>162</v>
      </c>
      <c r="AT116" s="198" t="s">
        <v>158</v>
      </c>
      <c r="AU116" s="198" t="s">
        <v>83</v>
      </c>
      <c r="AY116" s="15" t="s">
        <v>156</v>
      </c>
      <c r="BE116" s="199">
        <f t="shared" si="14"/>
        <v>0</v>
      </c>
      <c r="BF116" s="199">
        <f t="shared" si="15"/>
        <v>0</v>
      </c>
      <c r="BG116" s="199">
        <f t="shared" si="16"/>
        <v>0</v>
      </c>
      <c r="BH116" s="199">
        <f t="shared" si="17"/>
        <v>0</v>
      </c>
      <c r="BI116" s="199">
        <f t="shared" si="18"/>
        <v>0</v>
      </c>
      <c r="BJ116" s="15" t="s">
        <v>81</v>
      </c>
      <c r="BK116" s="199">
        <f t="shared" si="19"/>
        <v>0</v>
      </c>
      <c r="BL116" s="15" t="s">
        <v>162</v>
      </c>
      <c r="BM116" s="198" t="s">
        <v>802</v>
      </c>
    </row>
    <row r="117" spans="1:65" s="2" customFormat="1" ht="24" customHeight="1">
      <c r="A117" s="32"/>
      <c r="B117" s="33"/>
      <c r="C117" s="186" t="s">
        <v>7</v>
      </c>
      <c r="D117" s="186" t="s">
        <v>158</v>
      </c>
      <c r="E117" s="187" t="s">
        <v>248</v>
      </c>
      <c r="F117" s="188" t="s">
        <v>249</v>
      </c>
      <c r="G117" s="189" t="s">
        <v>195</v>
      </c>
      <c r="H117" s="190">
        <v>228.72200000000001</v>
      </c>
      <c r="I117" s="191"/>
      <c r="J117" s="192">
        <f t="shared" si="10"/>
        <v>0</v>
      </c>
      <c r="K117" s="193"/>
      <c r="L117" s="37"/>
      <c r="M117" s="194" t="s">
        <v>19</v>
      </c>
      <c r="N117" s="195" t="s">
        <v>44</v>
      </c>
      <c r="O117" s="62"/>
      <c r="P117" s="196">
        <f t="shared" si="11"/>
        <v>0</v>
      </c>
      <c r="Q117" s="196">
        <v>0</v>
      </c>
      <c r="R117" s="196">
        <f t="shared" si="12"/>
        <v>0</v>
      </c>
      <c r="S117" s="196">
        <v>0</v>
      </c>
      <c r="T117" s="197">
        <f t="shared" si="13"/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8" t="s">
        <v>162</v>
      </c>
      <c r="AT117" s="198" t="s">
        <v>158</v>
      </c>
      <c r="AU117" s="198" t="s">
        <v>83</v>
      </c>
      <c r="AY117" s="15" t="s">
        <v>156</v>
      </c>
      <c r="BE117" s="199">
        <f t="shared" si="14"/>
        <v>0</v>
      </c>
      <c r="BF117" s="199">
        <f t="shared" si="15"/>
        <v>0</v>
      </c>
      <c r="BG117" s="199">
        <f t="shared" si="16"/>
        <v>0</v>
      </c>
      <c r="BH117" s="199">
        <f t="shared" si="17"/>
        <v>0</v>
      </c>
      <c r="BI117" s="199">
        <f t="shared" si="18"/>
        <v>0</v>
      </c>
      <c r="BJ117" s="15" t="s">
        <v>81</v>
      </c>
      <c r="BK117" s="199">
        <f t="shared" si="19"/>
        <v>0</v>
      </c>
      <c r="BL117" s="15" t="s">
        <v>162</v>
      </c>
      <c r="BM117" s="198" t="s">
        <v>803</v>
      </c>
    </row>
    <row r="118" spans="1:65" s="2" customFormat="1" ht="24" customHeight="1">
      <c r="A118" s="32"/>
      <c r="B118" s="33"/>
      <c r="C118" s="186" t="s">
        <v>389</v>
      </c>
      <c r="D118" s="186" t="s">
        <v>158</v>
      </c>
      <c r="E118" s="187" t="s">
        <v>252</v>
      </c>
      <c r="F118" s="188" t="s">
        <v>253</v>
      </c>
      <c r="G118" s="189" t="s">
        <v>195</v>
      </c>
      <c r="H118" s="190">
        <v>0.1</v>
      </c>
      <c r="I118" s="191"/>
      <c r="J118" s="192">
        <f t="shared" si="10"/>
        <v>0</v>
      </c>
      <c r="K118" s="193"/>
      <c r="L118" s="37"/>
      <c r="M118" s="194" t="s">
        <v>19</v>
      </c>
      <c r="N118" s="195" t="s">
        <v>44</v>
      </c>
      <c r="O118" s="62"/>
      <c r="P118" s="196">
        <f t="shared" si="11"/>
        <v>0</v>
      </c>
      <c r="Q118" s="196">
        <v>0</v>
      </c>
      <c r="R118" s="196">
        <f t="shared" si="12"/>
        <v>0</v>
      </c>
      <c r="S118" s="196">
        <v>0</v>
      </c>
      <c r="T118" s="197">
        <f t="shared" si="13"/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98" t="s">
        <v>162</v>
      </c>
      <c r="AT118" s="198" t="s">
        <v>158</v>
      </c>
      <c r="AU118" s="198" t="s">
        <v>83</v>
      </c>
      <c r="AY118" s="15" t="s">
        <v>156</v>
      </c>
      <c r="BE118" s="199">
        <f t="shared" si="14"/>
        <v>0</v>
      </c>
      <c r="BF118" s="199">
        <f t="shared" si="15"/>
        <v>0</v>
      </c>
      <c r="BG118" s="199">
        <f t="shared" si="16"/>
        <v>0</v>
      </c>
      <c r="BH118" s="199">
        <f t="shared" si="17"/>
        <v>0</v>
      </c>
      <c r="BI118" s="199">
        <f t="shared" si="18"/>
        <v>0</v>
      </c>
      <c r="BJ118" s="15" t="s">
        <v>81</v>
      </c>
      <c r="BK118" s="199">
        <f t="shared" si="19"/>
        <v>0</v>
      </c>
      <c r="BL118" s="15" t="s">
        <v>162</v>
      </c>
      <c r="BM118" s="198" t="s">
        <v>804</v>
      </c>
    </row>
    <row r="119" spans="1:65" s="2" customFormat="1" ht="24" customHeight="1">
      <c r="A119" s="32"/>
      <c r="B119" s="33"/>
      <c r="C119" s="186" t="s">
        <v>393</v>
      </c>
      <c r="D119" s="186" t="s">
        <v>158</v>
      </c>
      <c r="E119" s="187" t="s">
        <v>260</v>
      </c>
      <c r="F119" s="188" t="s">
        <v>261</v>
      </c>
      <c r="G119" s="189" t="s">
        <v>195</v>
      </c>
      <c r="H119" s="190">
        <v>12.038</v>
      </c>
      <c r="I119" s="191"/>
      <c r="J119" s="192">
        <f t="shared" si="10"/>
        <v>0</v>
      </c>
      <c r="K119" s="193"/>
      <c r="L119" s="37"/>
      <c r="M119" s="194" t="s">
        <v>19</v>
      </c>
      <c r="N119" s="195" t="s">
        <v>44</v>
      </c>
      <c r="O119" s="62"/>
      <c r="P119" s="196">
        <f t="shared" si="11"/>
        <v>0</v>
      </c>
      <c r="Q119" s="196">
        <v>0</v>
      </c>
      <c r="R119" s="196">
        <f t="shared" si="12"/>
        <v>0</v>
      </c>
      <c r="S119" s="196">
        <v>0</v>
      </c>
      <c r="T119" s="197">
        <f t="shared" si="13"/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8" t="s">
        <v>162</v>
      </c>
      <c r="AT119" s="198" t="s">
        <v>158</v>
      </c>
      <c r="AU119" s="198" t="s">
        <v>83</v>
      </c>
      <c r="AY119" s="15" t="s">
        <v>156</v>
      </c>
      <c r="BE119" s="199">
        <f t="shared" si="14"/>
        <v>0</v>
      </c>
      <c r="BF119" s="199">
        <f t="shared" si="15"/>
        <v>0</v>
      </c>
      <c r="BG119" s="199">
        <f t="shared" si="16"/>
        <v>0</v>
      </c>
      <c r="BH119" s="199">
        <f t="shared" si="17"/>
        <v>0</v>
      </c>
      <c r="BI119" s="199">
        <f t="shared" si="18"/>
        <v>0</v>
      </c>
      <c r="BJ119" s="15" t="s">
        <v>81</v>
      </c>
      <c r="BK119" s="199">
        <f t="shared" si="19"/>
        <v>0</v>
      </c>
      <c r="BL119" s="15" t="s">
        <v>162</v>
      </c>
      <c r="BM119" s="198" t="s">
        <v>805</v>
      </c>
    </row>
    <row r="120" spans="1:65" s="12" customFormat="1" ht="25.9" customHeight="1">
      <c r="B120" s="170"/>
      <c r="C120" s="171"/>
      <c r="D120" s="172" t="s">
        <v>72</v>
      </c>
      <c r="E120" s="173" t="s">
        <v>263</v>
      </c>
      <c r="F120" s="173" t="s">
        <v>264</v>
      </c>
      <c r="G120" s="171"/>
      <c r="H120" s="171"/>
      <c r="I120" s="174"/>
      <c r="J120" s="175">
        <f>BK120</f>
        <v>0</v>
      </c>
      <c r="K120" s="171"/>
      <c r="L120" s="176"/>
      <c r="M120" s="177"/>
      <c r="N120" s="178"/>
      <c r="O120" s="178"/>
      <c r="P120" s="179">
        <f>P121+P123+P125+P127</f>
        <v>0</v>
      </c>
      <c r="Q120" s="178"/>
      <c r="R120" s="179">
        <f>R121+R123+R125+R127</f>
        <v>5.0000000000000002E-5</v>
      </c>
      <c r="S120" s="178"/>
      <c r="T120" s="180">
        <f>T121+T123+T125+T127</f>
        <v>1.0892520000000001</v>
      </c>
      <c r="AR120" s="181" t="s">
        <v>83</v>
      </c>
      <c r="AT120" s="182" t="s">
        <v>72</v>
      </c>
      <c r="AU120" s="182" t="s">
        <v>73</v>
      </c>
      <c r="AY120" s="181" t="s">
        <v>156</v>
      </c>
      <c r="BK120" s="183">
        <f>BK121+BK123+BK125+BK127</f>
        <v>0</v>
      </c>
    </row>
    <row r="121" spans="1:65" s="12" customFormat="1" ht="22.9" customHeight="1">
      <c r="B121" s="170"/>
      <c r="C121" s="171"/>
      <c r="D121" s="172" t="s">
        <v>72</v>
      </c>
      <c r="E121" s="184" t="s">
        <v>409</v>
      </c>
      <c r="F121" s="184" t="s">
        <v>410</v>
      </c>
      <c r="G121" s="171"/>
      <c r="H121" s="171"/>
      <c r="I121" s="174"/>
      <c r="J121" s="185">
        <f>BK121</f>
        <v>0</v>
      </c>
      <c r="K121" s="171"/>
      <c r="L121" s="176"/>
      <c r="M121" s="177"/>
      <c r="N121" s="178"/>
      <c r="O121" s="178"/>
      <c r="P121" s="179">
        <f>P122</f>
        <v>0</v>
      </c>
      <c r="Q121" s="178"/>
      <c r="R121" s="179">
        <f>R122</f>
        <v>0</v>
      </c>
      <c r="S121" s="178"/>
      <c r="T121" s="180">
        <f>T122</f>
        <v>0.2772</v>
      </c>
      <c r="AR121" s="181" t="s">
        <v>83</v>
      </c>
      <c r="AT121" s="182" t="s">
        <v>72</v>
      </c>
      <c r="AU121" s="182" t="s">
        <v>81</v>
      </c>
      <c r="AY121" s="181" t="s">
        <v>156</v>
      </c>
      <c r="BK121" s="183">
        <f>BK122</f>
        <v>0</v>
      </c>
    </row>
    <row r="122" spans="1:65" s="2" customFormat="1" ht="24" customHeight="1">
      <c r="A122" s="32"/>
      <c r="B122" s="33"/>
      <c r="C122" s="186" t="s">
        <v>395</v>
      </c>
      <c r="D122" s="186" t="s">
        <v>158</v>
      </c>
      <c r="E122" s="187" t="s">
        <v>412</v>
      </c>
      <c r="F122" s="188" t="s">
        <v>413</v>
      </c>
      <c r="G122" s="189" t="s">
        <v>275</v>
      </c>
      <c r="H122" s="190">
        <v>19.8</v>
      </c>
      <c r="I122" s="191"/>
      <c r="J122" s="192">
        <f>ROUND(I122*H122,2)</f>
        <v>0</v>
      </c>
      <c r="K122" s="193"/>
      <c r="L122" s="37"/>
      <c r="M122" s="194" t="s">
        <v>19</v>
      </c>
      <c r="N122" s="195" t="s">
        <v>44</v>
      </c>
      <c r="O122" s="62"/>
      <c r="P122" s="196">
        <f>O122*H122</f>
        <v>0</v>
      </c>
      <c r="Q122" s="196">
        <v>0</v>
      </c>
      <c r="R122" s="196">
        <f>Q122*H122</f>
        <v>0</v>
      </c>
      <c r="S122" s="196">
        <v>1.4E-2</v>
      </c>
      <c r="T122" s="197">
        <f>S122*H122</f>
        <v>0.2772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8" t="s">
        <v>270</v>
      </c>
      <c r="AT122" s="198" t="s">
        <v>158</v>
      </c>
      <c r="AU122" s="198" t="s">
        <v>83</v>
      </c>
      <c r="AY122" s="15" t="s">
        <v>156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5" t="s">
        <v>81</v>
      </c>
      <c r="BK122" s="199">
        <f>ROUND(I122*H122,2)</f>
        <v>0</v>
      </c>
      <c r="BL122" s="15" t="s">
        <v>270</v>
      </c>
      <c r="BM122" s="198" t="s">
        <v>806</v>
      </c>
    </row>
    <row r="123" spans="1:65" s="12" customFormat="1" ht="22.9" customHeight="1">
      <c r="B123" s="170"/>
      <c r="C123" s="171"/>
      <c r="D123" s="172" t="s">
        <v>72</v>
      </c>
      <c r="E123" s="184" t="s">
        <v>265</v>
      </c>
      <c r="F123" s="184" t="s">
        <v>266</v>
      </c>
      <c r="G123" s="171"/>
      <c r="H123" s="171"/>
      <c r="I123" s="174"/>
      <c r="J123" s="185">
        <f>BK123</f>
        <v>0</v>
      </c>
      <c r="K123" s="171"/>
      <c r="L123" s="176"/>
      <c r="M123" s="177"/>
      <c r="N123" s="178"/>
      <c r="O123" s="178"/>
      <c r="P123" s="179">
        <f>P124</f>
        <v>0</v>
      </c>
      <c r="Q123" s="178"/>
      <c r="R123" s="179">
        <f>R124</f>
        <v>0</v>
      </c>
      <c r="S123" s="178"/>
      <c r="T123" s="180">
        <f>T124</f>
        <v>0.81205200000000011</v>
      </c>
      <c r="AR123" s="181" t="s">
        <v>83</v>
      </c>
      <c r="AT123" s="182" t="s">
        <v>72</v>
      </c>
      <c r="AU123" s="182" t="s">
        <v>81</v>
      </c>
      <c r="AY123" s="181" t="s">
        <v>156</v>
      </c>
      <c r="BK123" s="183">
        <f>BK124</f>
        <v>0</v>
      </c>
    </row>
    <row r="124" spans="1:65" s="2" customFormat="1" ht="16.5" customHeight="1">
      <c r="A124" s="32"/>
      <c r="B124" s="33"/>
      <c r="C124" s="186" t="s">
        <v>397</v>
      </c>
      <c r="D124" s="186" t="s">
        <v>158</v>
      </c>
      <c r="E124" s="187" t="s">
        <v>590</v>
      </c>
      <c r="F124" s="188" t="s">
        <v>591</v>
      </c>
      <c r="G124" s="189" t="s">
        <v>161</v>
      </c>
      <c r="H124" s="190">
        <v>10.8</v>
      </c>
      <c r="I124" s="191"/>
      <c r="J124" s="192">
        <f>ROUND(I124*H124,2)</f>
        <v>0</v>
      </c>
      <c r="K124" s="193"/>
      <c r="L124" s="37"/>
      <c r="M124" s="194" t="s">
        <v>19</v>
      </c>
      <c r="N124" s="195" t="s">
        <v>44</v>
      </c>
      <c r="O124" s="62"/>
      <c r="P124" s="196">
        <f>O124*H124</f>
        <v>0</v>
      </c>
      <c r="Q124" s="196">
        <v>0</v>
      </c>
      <c r="R124" s="196">
        <f>Q124*H124</f>
        <v>0</v>
      </c>
      <c r="S124" s="196">
        <v>7.5190000000000007E-2</v>
      </c>
      <c r="T124" s="197">
        <f>S124*H124</f>
        <v>0.81205200000000011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8" t="s">
        <v>270</v>
      </c>
      <c r="AT124" s="198" t="s">
        <v>158</v>
      </c>
      <c r="AU124" s="198" t="s">
        <v>83</v>
      </c>
      <c r="AY124" s="15" t="s">
        <v>156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5" t="s">
        <v>81</v>
      </c>
      <c r="BK124" s="199">
        <f>ROUND(I124*H124,2)</f>
        <v>0</v>
      </c>
      <c r="BL124" s="15" t="s">
        <v>270</v>
      </c>
      <c r="BM124" s="198" t="s">
        <v>807</v>
      </c>
    </row>
    <row r="125" spans="1:65" s="12" customFormat="1" ht="22.9" customHeight="1">
      <c r="B125" s="170"/>
      <c r="C125" s="171"/>
      <c r="D125" s="172" t="s">
        <v>72</v>
      </c>
      <c r="E125" s="184" t="s">
        <v>277</v>
      </c>
      <c r="F125" s="184" t="s">
        <v>539</v>
      </c>
      <c r="G125" s="171"/>
      <c r="H125" s="171"/>
      <c r="I125" s="174"/>
      <c r="J125" s="185">
        <f>BK125</f>
        <v>0</v>
      </c>
      <c r="K125" s="171"/>
      <c r="L125" s="176"/>
      <c r="M125" s="177"/>
      <c r="N125" s="178"/>
      <c r="O125" s="178"/>
      <c r="P125" s="179">
        <f>P126</f>
        <v>0</v>
      </c>
      <c r="Q125" s="178"/>
      <c r="R125" s="179">
        <f>R126</f>
        <v>5.0000000000000002E-5</v>
      </c>
      <c r="S125" s="178"/>
      <c r="T125" s="180">
        <f>T126</f>
        <v>0</v>
      </c>
      <c r="AR125" s="181" t="s">
        <v>83</v>
      </c>
      <c r="AT125" s="182" t="s">
        <v>72</v>
      </c>
      <c r="AU125" s="182" t="s">
        <v>81</v>
      </c>
      <c r="AY125" s="181" t="s">
        <v>156</v>
      </c>
      <c r="BK125" s="183">
        <f>BK126</f>
        <v>0</v>
      </c>
    </row>
    <row r="126" spans="1:65" s="2" customFormat="1" ht="36" customHeight="1">
      <c r="A126" s="32"/>
      <c r="B126" s="33"/>
      <c r="C126" s="186" t="s">
        <v>399</v>
      </c>
      <c r="D126" s="186" t="s">
        <v>158</v>
      </c>
      <c r="E126" s="187" t="s">
        <v>540</v>
      </c>
      <c r="F126" s="188" t="s">
        <v>808</v>
      </c>
      <c r="G126" s="189" t="s">
        <v>542</v>
      </c>
      <c r="H126" s="190">
        <v>1</v>
      </c>
      <c r="I126" s="191"/>
      <c r="J126" s="192">
        <f>ROUND(I126*H126,2)</f>
        <v>0</v>
      </c>
      <c r="K126" s="193"/>
      <c r="L126" s="37"/>
      <c r="M126" s="194" t="s">
        <v>19</v>
      </c>
      <c r="N126" s="195" t="s">
        <v>44</v>
      </c>
      <c r="O126" s="62"/>
      <c r="P126" s="196">
        <f>O126*H126</f>
        <v>0</v>
      </c>
      <c r="Q126" s="196">
        <v>5.0000000000000002E-5</v>
      </c>
      <c r="R126" s="196">
        <f>Q126*H126</f>
        <v>5.0000000000000002E-5</v>
      </c>
      <c r="S126" s="196">
        <v>0</v>
      </c>
      <c r="T126" s="197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8" t="s">
        <v>270</v>
      </c>
      <c r="AT126" s="198" t="s">
        <v>158</v>
      </c>
      <c r="AU126" s="198" t="s">
        <v>83</v>
      </c>
      <c r="AY126" s="15" t="s">
        <v>156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5" t="s">
        <v>81</v>
      </c>
      <c r="BK126" s="199">
        <f>ROUND(I126*H126,2)</f>
        <v>0</v>
      </c>
      <c r="BL126" s="15" t="s">
        <v>270</v>
      </c>
      <c r="BM126" s="198" t="s">
        <v>809</v>
      </c>
    </row>
    <row r="127" spans="1:65" s="12" customFormat="1" ht="22.9" customHeight="1">
      <c r="B127" s="170"/>
      <c r="C127" s="171"/>
      <c r="D127" s="172" t="s">
        <v>72</v>
      </c>
      <c r="E127" s="184" t="s">
        <v>322</v>
      </c>
      <c r="F127" s="184" t="s">
        <v>323</v>
      </c>
      <c r="G127" s="171"/>
      <c r="H127" s="171"/>
      <c r="I127" s="174"/>
      <c r="J127" s="185">
        <f>BK127</f>
        <v>0</v>
      </c>
      <c r="K127" s="171"/>
      <c r="L127" s="176"/>
      <c r="M127" s="177"/>
      <c r="N127" s="178"/>
      <c r="O127" s="178"/>
      <c r="P127" s="179">
        <f>P128</f>
        <v>0</v>
      </c>
      <c r="Q127" s="178"/>
      <c r="R127" s="179">
        <f>R128</f>
        <v>0</v>
      </c>
      <c r="S127" s="178"/>
      <c r="T127" s="180">
        <f>T128</f>
        <v>0</v>
      </c>
      <c r="AR127" s="181" t="s">
        <v>175</v>
      </c>
      <c r="AT127" s="182" t="s">
        <v>72</v>
      </c>
      <c r="AU127" s="182" t="s">
        <v>81</v>
      </c>
      <c r="AY127" s="181" t="s">
        <v>156</v>
      </c>
      <c r="BK127" s="183">
        <f>BK128</f>
        <v>0</v>
      </c>
    </row>
    <row r="128" spans="1:65" s="2" customFormat="1" ht="24" customHeight="1">
      <c r="A128" s="32"/>
      <c r="B128" s="33"/>
      <c r="C128" s="186" t="s">
        <v>251</v>
      </c>
      <c r="D128" s="186" t="s">
        <v>158</v>
      </c>
      <c r="E128" s="187" t="s">
        <v>325</v>
      </c>
      <c r="F128" s="188" t="s">
        <v>326</v>
      </c>
      <c r="G128" s="189" t="s">
        <v>327</v>
      </c>
      <c r="H128" s="190">
        <v>1</v>
      </c>
      <c r="I128" s="191"/>
      <c r="J128" s="192">
        <f>ROUND(I128*H128,2)</f>
        <v>0</v>
      </c>
      <c r="K128" s="193"/>
      <c r="L128" s="37"/>
      <c r="M128" s="194" t="s">
        <v>19</v>
      </c>
      <c r="N128" s="195" t="s">
        <v>44</v>
      </c>
      <c r="O128" s="62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8" t="s">
        <v>328</v>
      </c>
      <c r="AT128" s="198" t="s">
        <v>158</v>
      </c>
      <c r="AU128" s="198" t="s">
        <v>83</v>
      </c>
      <c r="AY128" s="15" t="s">
        <v>156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5" t="s">
        <v>81</v>
      </c>
      <c r="BK128" s="199">
        <f>ROUND(I128*H128,2)</f>
        <v>0</v>
      </c>
      <c r="BL128" s="15" t="s">
        <v>328</v>
      </c>
      <c r="BM128" s="198" t="s">
        <v>810</v>
      </c>
    </row>
    <row r="129" spans="1:65" s="12" customFormat="1" ht="25.9" customHeight="1">
      <c r="B129" s="170"/>
      <c r="C129" s="171"/>
      <c r="D129" s="172" t="s">
        <v>72</v>
      </c>
      <c r="E129" s="173" t="s">
        <v>320</v>
      </c>
      <c r="F129" s="173" t="s">
        <v>321</v>
      </c>
      <c r="G129" s="171"/>
      <c r="H129" s="171"/>
      <c r="I129" s="174"/>
      <c r="J129" s="175">
        <f>BK129</f>
        <v>0</v>
      </c>
      <c r="K129" s="171"/>
      <c r="L129" s="176"/>
      <c r="M129" s="177"/>
      <c r="N129" s="178"/>
      <c r="O129" s="178"/>
      <c r="P129" s="179">
        <f>P130+P132+P134</f>
        <v>0</v>
      </c>
      <c r="Q129" s="178"/>
      <c r="R129" s="179">
        <f>R130+R132+R134</f>
        <v>0</v>
      </c>
      <c r="S129" s="178"/>
      <c r="T129" s="180">
        <f>T130+T132+T134</f>
        <v>0</v>
      </c>
      <c r="AR129" s="181" t="s">
        <v>175</v>
      </c>
      <c r="AT129" s="182" t="s">
        <v>72</v>
      </c>
      <c r="AU129" s="182" t="s">
        <v>73</v>
      </c>
      <c r="AY129" s="181" t="s">
        <v>156</v>
      </c>
      <c r="BK129" s="183">
        <f>BK130+BK132+BK134</f>
        <v>0</v>
      </c>
    </row>
    <row r="130" spans="1:65" s="12" customFormat="1" ht="22.9" customHeight="1">
      <c r="B130" s="170"/>
      <c r="C130" s="171"/>
      <c r="D130" s="172" t="s">
        <v>72</v>
      </c>
      <c r="E130" s="184" t="s">
        <v>439</v>
      </c>
      <c r="F130" s="184" t="s">
        <v>440</v>
      </c>
      <c r="G130" s="171"/>
      <c r="H130" s="171"/>
      <c r="I130" s="174"/>
      <c r="J130" s="185">
        <f>BK130</f>
        <v>0</v>
      </c>
      <c r="K130" s="171"/>
      <c r="L130" s="176"/>
      <c r="M130" s="177"/>
      <c r="N130" s="178"/>
      <c r="O130" s="178"/>
      <c r="P130" s="179">
        <f>P131</f>
        <v>0</v>
      </c>
      <c r="Q130" s="178"/>
      <c r="R130" s="179">
        <f>R131</f>
        <v>0</v>
      </c>
      <c r="S130" s="178"/>
      <c r="T130" s="180">
        <f>T131</f>
        <v>0</v>
      </c>
      <c r="AR130" s="181" t="s">
        <v>175</v>
      </c>
      <c r="AT130" s="182" t="s">
        <v>72</v>
      </c>
      <c r="AU130" s="182" t="s">
        <v>81</v>
      </c>
      <c r="AY130" s="181" t="s">
        <v>156</v>
      </c>
      <c r="BK130" s="183">
        <f>BK131</f>
        <v>0</v>
      </c>
    </row>
    <row r="131" spans="1:65" s="2" customFormat="1" ht="16.5" customHeight="1">
      <c r="A131" s="32"/>
      <c r="B131" s="33"/>
      <c r="C131" s="186" t="s">
        <v>255</v>
      </c>
      <c r="D131" s="186" t="s">
        <v>158</v>
      </c>
      <c r="E131" s="187" t="s">
        <v>441</v>
      </c>
      <c r="F131" s="188" t="s">
        <v>442</v>
      </c>
      <c r="G131" s="189" t="s">
        <v>327</v>
      </c>
      <c r="H131" s="190">
        <v>1</v>
      </c>
      <c r="I131" s="191"/>
      <c r="J131" s="192">
        <f>ROUND(I131*H131,2)</f>
        <v>0</v>
      </c>
      <c r="K131" s="193"/>
      <c r="L131" s="37"/>
      <c r="M131" s="194" t="s">
        <v>19</v>
      </c>
      <c r="N131" s="195" t="s">
        <v>44</v>
      </c>
      <c r="O131" s="62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8" t="s">
        <v>328</v>
      </c>
      <c r="AT131" s="198" t="s">
        <v>158</v>
      </c>
      <c r="AU131" s="198" t="s">
        <v>83</v>
      </c>
      <c r="AY131" s="15" t="s">
        <v>156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5" t="s">
        <v>81</v>
      </c>
      <c r="BK131" s="199">
        <f>ROUND(I131*H131,2)</f>
        <v>0</v>
      </c>
      <c r="BL131" s="15" t="s">
        <v>328</v>
      </c>
      <c r="BM131" s="198" t="s">
        <v>811</v>
      </c>
    </row>
    <row r="132" spans="1:65" s="12" customFormat="1" ht="22.9" customHeight="1">
      <c r="B132" s="170"/>
      <c r="C132" s="171"/>
      <c r="D132" s="172" t="s">
        <v>72</v>
      </c>
      <c r="E132" s="184" t="s">
        <v>449</v>
      </c>
      <c r="F132" s="184" t="s">
        <v>450</v>
      </c>
      <c r="G132" s="171"/>
      <c r="H132" s="171"/>
      <c r="I132" s="174"/>
      <c r="J132" s="185">
        <f>BK132</f>
        <v>0</v>
      </c>
      <c r="K132" s="171"/>
      <c r="L132" s="176"/>
      <c r="M132" s="177"/>
      <c r="N132" s="178"/>
      <c r="O132" s="178"/>
      <c r="P132" s="179">
        <f>P133</f>
        <v>0</v>
      </c>
      <c r="Q132" s="178"/>
      <c r="R132" s="179">
        <f>R133</f>
        <v>0</v>
      </c>
      <c r="S132" s="178"/>
      <c r="T132" s="180">
        <f>T133</f>
        <v>0</v>
      </c>
      <c r="AR132" s="181" t="s">
        <v>175</v>
      </c>
      <c r="AT132" s="182" t="s">
        <v>72</v>
      </c>
      <c r="AU132" s="182" t="s">
        <v>81</v>
      </c>
      <c r="AY132" s="181" t="s">
        <v>156</v>
      </c>
      <c r="BK132" s="183">
        <f>BK133</f>
        <v>0</v>
      </c>
    </row>
    <row r="133" spans="1:65" s="2" customFormat="1" ht="16.5" customHeight="1">
      <c r="A133" s="32"/>
      <c r="B133" s="33"/>
      <c r="C133" s="186" t="s">
        <v>411</v>
      </c>
      <c r="D133" s="186" t="s">
        <v>158</v>
      </c>
      <c r="E133" s="187" t="s">
        <v>451</v>
      </c>
      <c r="F133" s="188" t="s">
        <v>452</v>
      </c>
      <c r="G133" s="189" t="s">
        <v>327</v>
      </c>
      <c r="H133" s="190">
        <v>1</v>
      </c>
      <c r="I133" s="191"/>
      <c r="J133" s="192">
        <f>ROUND(I133*H133,2)</f>
        <v>0</v>
      </c>
      <c r="K133" s="193"/>
      <c r="L133" s="37"/>
      <c r="M133" s="194" t="s">
        <v>19</v>
      </c>
      <c r="N133" s="195" t="s">
        <v>44</v>
      </c>
      <c r="O133" s="62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8" t="s">
        <v>328</v>
      </c>
      <c r="AT133" s="198" t="s">
        <v>158</v>
      </c>
      <c r="AU133" s="198" t="s">
        <v>83</v>
      </c>
      <c r="AY133" s="15" t="s">
        <v>156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5" t="s">
        <v>81</v>
      </c>
      <c r="BK133" s="199">
        <f>ROUND(I133*H133,2)</f>
        <v>0</v>
      </c>
      <c r="BL133" s="15" t="s">
        <v>328</v>
      </c>
      <c r="BM133" s="198" t="s">
        <v>812</v>
      </c>
    </row>
    <row r="134" spans="1:65" s="12" customFormat="1" ht="22.9" customHeight="1">
      <c r="B134" s="170"/>
      <c r="C134" s="171"/>
      <c r="D134" s="172" t="s">
        <v>72</v>
      </c>
      <c r="E134" s="184" t="s">
        <v>457</v>
      </c>
      <c r="F134" s="184" t="s">
        <v>458</v>
      </c>
      <c r="G134" s="171"/>
      <c r="H134" s="171"/>
      <c r="I134" s="174"/>
      <c r="J134" s="185">
        <f>BK134</f>
        <v>0</v>
      </c>
      <c r="K134" s="171"/>
      <c r="L134" s="176"/>
      <c r="M134" s="177"/>
      <c r="N134" s="178"/>
      <c r="O134" s="178"/>
      <c r="P134" s="179">
        <f>P135</f>
        <v>0</v>
      </c>
      <c r="Q134" s="178"/>
      <c r="R134" s="179">
        <f>R135</f>
        <v>0</v>
      </c>
      <c r="S134" s="178"/>
      <c r="T134" s="180">
        <f>T135</f>
        <v>0</v>
      </c>
      <c r="AR134" s="181" t="s">
        <v>175</v>
      </c>
      <c r="AT134" s="182" t="s">
        <v>72</v>
      </c>
      <c r="AU134" s="182" t="s">
        <v>81</v>
      </c>
      <c r="AY134" s="181" t="s">
        <v>156</v>
      </c>
      <c r="BK134" s="183">
        <f>BK135</f>
        <v>0</v>
      </c>
    </row>
    <row r="135" spans="1:65" s="2" customFormat="1" ht="16.5" customHeight="1">
      <c r="A135" s="32"/>
      <c r="B135" s="33"/>
      <c r="C135" s="186" t="s">
        <v>267</v>
      </c>
      <c r="D135" s="186" t="s">
        <v>158</v>
      </c>
      <c r="E135" s="187" t="s">
        <v>459</v>
      </c>
      <c r="F135" s="188" t="s">
        <v>813</v>
      </c>
      <c r="G135" s="189" t="s">
        <v>327</v>
      </c>
      <c r="H135" s="190">
        <v>1</v>
      </c>
      <c r="I135" s="191"/>
      <c r="J135" s="192">
        <f>ROUND(I135*H135,2)</f>
        <v>0</v>
      </c>
      <c r="K135" s="193"/>
      <c r="L135" s="37"/>
      <c r="M135" s="211" t="s">
        <v>19</v>
      </c>
      <c r="N135" s="212" t="s">
        <v>44</v>
      </c>
      <c r="O135" s="213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8" t="s">
        <v>328</v>
      </c>
      <c r="AT135" s="198" t="s">
        <v>158</v>
      </c>
      <c r="AU135" s="198" t="s">
        <v>83</v>
      </c>
      <c r="AY135" s="15" t="s">
        <v>156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5" t="s">
        <v>81</v>
      </c>
      <c r="BK135" s="199">
        <f>ROUND(I135*H135,2)</f>
        <v>0</v>
      </c>
      <c r="BL135" s="15" t="s">
        <v>328</v>
      </c>
      <c r="BM135" s="198" t="s">
        <v>814</v>
      </c>
    </row>
    <row r="136" spans="1:65" s="2" customFormat="1" ht="6.95" customHeight="1">
      <c r="A136" s="32"/>
      <c r="B136" s="45"/>
      <c r="C136" s="46"/>
      <c r="D136" s="46"/>
      <c r="E136" s="46"/>
      <c r="F136" s="46"/>
      <c r="G136" s="46"/>
      <c r="H136" s="46"/>
      <c r="I136" s="134"/>
      <c r="J136" s="46"/>
      <c r="K136" s="46"/>
      <c r="L136" s="37"/>
      <c r="M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</sheetData>
  <sheetProtection algorithmName="SHA-512" hashValue="PAUPRQHq4RWBRONhIvH3ykvA5iSlj0Yhez0qtyN9LNytYh3thCGoGB//RKzhQcIMpWCHIXn9lTFcYU4WqVbNcQ==" saltValue="Oj6YNrHctJ0VipifVsan/dHBm2R50o4T0DlujH41YWO/EiSBCV16RKHJwhE9+YsidfZEAqoi/19nMN5gaAY4xw==" spinCount="100000" sheet="1" objects="1" scenarios="1" formatColumns="0" formatRows="0" autoFilter="0"/>
  <autoFilter ref="C91:K135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7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5" t="s">
        <v>116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83</v>
      </c>
    </row>
    <row r="4" spans="1:46" s="1" customFormat="1" ht="24.95" customHeight="1">
      <c r="B4" s="18"/>
      <c r="D4" s="103" t="s">
        <v>120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34" t="str">
        <f>'Rekapitulace stavby'!K6</f>
        <v>Odstraňování postradatelných objektů SŽDC - demolice (obvod OŘ PHA)</v>
      </c>
      <c r="F7" s="335"/>
      <c r="G7" s="335"/>
      <c r="H7" s="335"/>
      <c r="I7" s="99"/>
      <c r="L7" s="18"/>
    </row>
    <row r="8" spans="1:46" s="2" customFormat="1" ht="12" customHeight="1">
      <c r="A8" s="32"/>
      <c r="B8" s="37"/>
      <c r="C8" s="32"/>
      <c r="D8" s="105" t="s">
        <v>121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6" t="s">
        <v>815</v>
      </c>
      <c r="F9" s="337"/>
      <c r="G9" s="337"/>
      <c r="H9" s="337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18</v>
      </c>
      <c r="E11" s="32"/>
      <c r="F11" s="108" t="s">
        <v>19</v>
      </c>
      <c r="G11" s="32"/>
      <c r="H11" s="32"/>
      <c r="I11" s="109" t="s">
        <v>20</v>
      </c>
      <c r="J11" s="108" t="s">
        <v>19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21</v>
      </c>
      <c r="E12" s="32"/>
      <c r="F12" s="108" t="s">
        <v>816</v>
      </c>
      <c r="G12" s="32"/>
      <c r="H12" s="32"/>
      <c r="I12" s="109" t="s">
        <v>23</v>
      </c>
      <c r="J12" s="110" t="str">
        <f>'Rekapitulace stavby'!AN8</f>
        <v>28. 11. 2019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25</v>
      </c>
      <c r="E14" s="32"/>
      <c r="F14" s="32"/>
      <c r="G14" s="32"/>
      <c r="H14" s="32"/>
      <c r="I14" s="109" t="s">
        <v>26</v>
      </c>
      <c r="J14" s="108" t="s">
        <v>27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28</v>
      </c>
      <c r="F15" s="32"/>
      <c r="G15" s="32"/>
      <c r="H15" s="32"/>
      <c r="I15" s="109" t="s">
        <v>29</v>
      </c>
      <c r="J15" s="108" t="s">
        <v>30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31</v>
      </c>
      <c r="E17" s="32"/>
      <c r="F17" s="32"/>
      <c r="G17" s="32"/>
      <c r="H17" s="32"/>
      <c r="I17" s="109" t="s">
        <v>26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8" t="str">
        <f>'Rekapitulace stavby'!E14</f>
        <v>Vyplň údaj</v>
      </c>
      <c r="F18" s="339"/>
      <c r="G18" s="339"/>
      <c r="H18" s="339"/>
      <c r="I18" s="109" t="s">
        <v>29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33</v>
      </c>
      <c r="E20" s="32"/>
      <c r="F20" s="32"/>
      <c r="G20" s="32"/>
      <c r="H20" s="32"/>
      <c r="I20" s="109" t="s">
        <v>26</v>
      </c>
      <c r="J20" s="108" t="str">
        <f>IF('Rekapitulace stavby'!AN16="","",'Rekapitulace stavby'!AN16)</f>
        <v/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tr">
        <f>IF('Rekapitulace stavby'!E17="","",'Rekapitulace stavby'!E17)</f>
        <v xml:space="preserve"> </v>
      </c>
      <c r="F21" s="32"/>
      <c r="G21" s="32"/>
      <c r="H21" s="32"/>
      <c r="I21" s="109" t="s">
        <v>29</v>
      </c>
      <c r="J21" s="108" t="str">
        <f>IF('Rekapitulace stavby'!AN17="","",'Rekapitulace stavby'!AN17)</f>
        <v/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35</v>
      </c>
      <c r="E23" s="32"/>
      <c r="F23" s="32"/>
      <c r="G23" s="32"/>
      <c r="H23" s="32"/>
      <c r="I23" s="109" t="s">
        <v>26</v>
      </c>
      <c r="J23" s="108" t="s">
        <v>19</v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">
        <v>36</v>
      </c>
      <c r="F24" s="32"/>
      <c r="G24" s="32"/>
      <c r="H24" s="32"/>
      <c r="I24" s="109" t="s">
        <v>29</v>
      </c>
      <c r="J24" s="108" t="s">
        <v>19</v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37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1"/>
      <c r="B27" s="112"/>
      <c r="C27" s="111"/>
      <c r="D27" s="111"/>
      <c r="E27" s="340" t="s">
        <v>19</v>
      </c>
      <c r="F27" s="340"/>
      <c r="G27" s="340"/>
      <c r="H27" s="340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39</v>
      </c>
      <c r="E30" s="32"/>
      <c r="F30" s="32"/>
      <c r="G30" s="32"/>
      <c r="H30" s="32"/>
      <c r="I30" s="106"/>
      <c r="J30" s="118">
        <f>ROUND(J91,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41</v>
      </c>
      <c r="G32" s="32"/>
      <c r="H32" s="32"/>
      <c r="I32" s="120" t="s">
        <v>40</v>
      </c>
      <c r="J32" s="119" t="s">
        <v>42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43</v>
      </c>
      <c r="E33" s="105" t="s">
        <v>44</v>
      </c>
      <c r="F33" s="122">
        <f>ROUND((SUM(BE91:BE136)),  2)</f>
        <v>0</v>
      </c>
      <c r="G33" s="32"/>
      <c r="H33" s="32"/>
      <c r="I33" s="123">
        <v>0.21</v>
      </c>
      <c r="J33" s="122">
        <f>ROUND(((SUM(BE91:BE136))*I33),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45</v>
      </c>
      <c r="F34" s="122">
        <f>ROUND((SUM(BF91:BF136)),  2)</f>
        <v>0</v>
      </c>
      <c r="G34" s="32"/>
      <c r="H34" s="32"/>
      <c r="I34" s="123">
        <v>0.15</v>
      </c>
      <c r="J34" s="122">
        <f>ROUND(((SUM(BF91:BF136))*I34),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46</v>
      </c>
      <c r="F35" s="122">
        <f>ROUND((SUM(BG91:BG136)),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47</v>
      </c>
      <c r="F36" s="122">
        <f>ROUND((SUM(BH91:BH136)),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48</v>
      </c>
      <c r="F37" s="122">
        <f>ROUND((SUM(BI91:BI136)),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124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1" t="str">
        <f>E7</f>
        <v>Odstraňování postradatelných objektů SŽDC - demolice (obvod OŘ PHA)</v>
      </c>
      <c r="F48" s="342"/>
      <c r="G48" s="342"/>
      <c r="H48" s="342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121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14" t="str">
        <f>E9</f>
        <v>SO.12 - Mutějovice žst. - domek kolejové váhy (5000328783)</v>
      </c>
      <c r="F50" s="343"/>
      <c r="G50" s="343"/>
      <c r="H50" s="343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>Mutějovice</v>
      </c>
      <c r="G52" s="34"/>
      <c r="H52" s="34"/>
      <c r="I52" s="109" t="s">
        <v>23</v>
      </c>
      <c r="J52" s="57" t="str">
        <f>IF(J12="","",J12)</f>
        <v>28. 11. 2019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>Správa železniční dopravní cesty, s.o.</v>
      </c>
      <c r="G54" s="34"/>
      <c r="H54" s="34"/>
      <c r="I54" s="109" t="s">
        <v>33</v>
      </c>
      <c r="J54" s="30" t="str">
        <f>E21</f>
        <v xml:space="preserve"> 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31</v>
      </c>
      <c r="D55" s="34"/>
      <c r="E55" s="34"/>
      <c r="F55" s="25" t="str">
        <f>IF(E18="","",E18)</f>
        <v>Vyplň údaj</v>
      </c>
      <c r="G55" s="34"/>
      <c r="H55" s="34"/>
      <c r="I55" s="109" t="s">
        <v>35</v>
      </c>
      <c r="J55" s="30" t="str">
        <f>E24</f>
        <v>L. Malý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125</v>
      </c>
      <c r="D57" s="139"/>
      <c r="E57" s="139"/>
      <c r="F57" s="139"/>
      <c r="G57" s="139"/>
      <c r="H57" s="139"/>
      <c r="I57" s="140"/>
      <c r="J57" s="141" t="s">
        <v>126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71</v>
      </c>
      <c r="D59" s="34"/>
      <c r="E59" s="34"/>
      <c r="F59" s="34"/>
      <c r="G59" s="34"/>
      <c r="H59" s="34"/>
      <c r="I59" s="106"/>
      <c r="J59" s="75">
        <f>J91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127</v>
      </c>
    </row>
    <row r="60" spans="1:47" s="9" customFormat="1" ht="24.95" customHeight="1">
      <c r="B60" s="143"/>
      <c r="C60" s="144"/>
      <c r="D60" s="145" t="s">
        <v>128</v>
      </c>
      <c r="E60" s="146"/>
      <c r="F60" s="146"/>
      <c r="G60" s="146"/>
      <c r="H60" s="146"/>
      <c r="I60" s="147"/>
      <c r="J60" s="148">
        <f>J92</f>
        <v>0</v>
      </c>
      <c r="K60" s="144"/>
      <c r="L60" s="149"/>
    </row>
    <row r="61" spans="1:47" s="10" customFormat="1" ht="19.899999999999999" customHeight="1">
      <c r="B61" s="150"/>
      <c r="C61" s="151"/>
      <c r="D61" s="152" t="s">
        <v>129</v>
      </c>
      <c r="E61" s="153"/>
      <c r="F61" s="153"/>
      <c r="G61" s="153"/>
      <c r="H61" s="153"/>
      <c r="I61" s="154"/>
      <c r="J61" s="155">
        <f>J93</f>
        <v>0</v>
      </c>
      <c r="K61" s="151"/>
      <c r="L61" s="156"/>
    </row>
    <row r="62" spans="1:47" s="10" customFormat="1" ht="19.899999999999999" customHeight="1">
      <c r="B62" s="150"/>
      <c r="C62" s="151"/>
      <c r="D62" s="152" t="s">
        <v>131</v>
      </c>
      <c r="E62" s="153"/>
      <c r="F62" s="153"/>
      <c r="G62" s="153"/>
      <c r="H62" s="153"/>
      <c r="I62" s="154"/>
      <c r="J62" s="155">
        <f>J107</f>
        <v>0</v>
      </c>
      <c r="K62" s="151"/>
      <c r="L62" s="156"/>
    </row>
    <row r="63" spans="1:47" s="10" customFormat="1" ht="19.899999999999999" customHeight="1">
      <c r="B63" s="150"/>
      <c r="C63" s="151"/>
      <c r="D63" s="152" t="s">
        <v>132</v>
      </c>
      <c r="E63" s="153"/>
      <c r="F63" s="153"/>
      <c r="G63" s="153"/>
      <c r="H63" s="153"/>
      <c r="I63" s="154"/>
      <c r="J63" s="155">
        <f>J113</f>
        <v>0</v>
      </c>
      <c r="K63" s="151"/>
      <c r="L63" s="156"/>
    </row>
    <row r="64" spans="1:47" s="9" customFormat="1" ht="24.95" customHeight="1">
      <c r="B64" s="143"/>
      <c r="C64" s="144"/>
      <c r="D64" s="145" t="s">
        <v>133</v>
      </c>
      <c r="E64" s="146"/>
      <c r="F64" s="146"/>
      <c r="G64" s="146"/>
      <c r="H64" s="146"/>
      <c r="I64" s="147"/>
      <c r="J64" s="148">
        <f>J121</f>
        <v>0</v>
      </c>
      <c r="K64" s="144"/>
      <c r="L64" s="149"/>
    </row>
    <row r="65" spans="1:31" s="10" customFormat="1" ht="19.899999999999999" customHeight="1">
      <c r="B65" s="150"/>
      <c r="C65" s="151"/>
      <c r="D65" s="152" t="s">
        <v>338</v>
      </c>
      <c r="E65" s="153"/>
      <c r="F65" s="153"/>
      <c r="G65" s="153"/>
      <c r="H65" s="153"/>
      <c r="I65" s="154"/>
      <c r="J65" s="155">
        <f>J122</f>
        <v>0</v>
      </c>
      <c r="K65" s="151"/>
      <c r="L65" s="156"/>
    </row>
    <row r="66" spans="1:31" s="10" customFormat="1" ht="19.899999999999999" customHeight="1">
      <c r="B66" s="150"/>
      <c r="C66" s="151"/>
      <c r="D66" s="152" t="s">
        <v>340</v>
      </c>
      <c r="E66" s="153"/>
      <c r="F66" s="153"/>
      <c r="G66" s="153"/>
      <c r="H66" s="153"/>
      <c r="I66" s="154"/>
      <c r="J66" s="155">
        <f>J125</f>
        <v>0</v>
      </c>
      <c r="K66" s="151"/>
      <c r="L66" s="156"/>
    </row>
    <row r="67" spans="1:31" s="10" customFormat="1" ht="19.899999999999999" customHeight="1">
      <c r="B67" s="150"/>
      <c r="C67" s="151"/>
      <c r="D67" s="152" t="s">
        <v>135</v>
      </c>
      <c r="E67" s="153"/>
      <c r="F67" s="153"/>
      <c r="G67" s="153"/>
      <c r="H67" s="153"/>
      <c r="I67" s="154"/>
      <c r="J67" s="155">
        <f>J128</f>
        <v>0</v>
      </c>
      <c r="K67" s="151"/>
      <c r="L67" s="156"/>
    </row>
    <row r="68" spans="1:31" s="9" customFormat="1" ht="24.95" customHeight="1">
      <c r="B68" s="143"/>
      <c r="C68" s="144"/>
      <c r="D68" s="145" t="s">
        <v>138</v>
      </c>
      <c r="E68" s="146"/>
      <c r="F68" s="146"/>
      <c r="G68" s="146"/>
      <c r="H68" s="146"/>
      <c r="I68" s="147"/>
      <c r="J68" s="148">
        <f>J130</f>
        <v>0</v>
      </c>
      <c r="K68" s="144"/>
      <c r="L68" s="149"/>
    </row>
    <row r="69" spans="1:31" s="10" customFormat="1" ht="19.899999999999999" customHeight="1">
      <c r="B69" s="150"/>
      <c r="C69" s="151"/>
      <c r="D69" s="152" t="s">
        <v>139</v>
      </c>
      <c r="E69" s="153"/>
      <c r="F69" s="153"/>
      <c r="G69" s="153"/>
      <c r="H69" s="153"/>
      <c r="I69" s="154"/>
      <c r="J69" s="155">
        <f>J131</f>
        <v>0</v>
      </c>
      <c r="K69" s="151"/>
      <c r="L69" s="156"/>
    </row>
    <row r="70" spans="1:31" s="10" customFormat="1" ht="19.899999999999999" customHeight="1">
      <c r="B70" s="150"/>
      <c r="C70" s="151"/>
      <c r="D70" s="152" t="s">
        <v>140</v>
      </c>
      <c r="E70" s="153"/>
      <c r="F70" s="153"/>
      <c r="G70" s="153"/>
      <c r="H70" s="153"/>
      <c r="I70" s="154"/>
      <c r="J70" s="155">
        <f>J133</f>
        <v>0</v>
      </c>
      <c r="K70" s="151"/>
      <c r="L70" s="156"/>
    </row>
    <row r="71" spans="1:31" s="10" customFormat="1" ht="19.899999999999999" customHeight="1">
      <c r="B71" s="150"/>
      <c r="C71" s="151"/>
      <c r="D71" s="152" t="s">
        <v>341</v>
      </c>
      <c r="E71" s="153"/>
      <c r="F71" s="153"/>
      <c r="G71" s="153"/>
      <c r="H71" s="153"/>
      <c r="I71" s="154"/>
      <c r="J71" s="155">
        <f>J135</f>
        <v>0</v>
      </c>
      <c r="K71" s="151"/>
      <c r="L71" s="156"/>
    </row>
    <row r="72" spans="1:31" s="2" customFormat="1" ht="21.75" customHeight="1">
      <c r="A72" s="32"/>
      <c r="B72" s="33"/>
      <c r="C72" s="34"/>
      <c r="D72" s="34"/>
      <c r="E72" s="34"/>
      <c r="F72" s="34"/>
      <c r="G72" s="34"/>
      <c r="H72" s="34"/>
      <c r="I72" s="106"/>
      <c r="J72" s="34"/>
      <c r="K72" s="34"/>
      <c r="L72" s="10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6.95" customHeight="1">
      <c r="A73" s="32"/>
      <c r="B73" s="45"/>
      <c r="C73" s="46"/>
      <c r="D73" s="46"/>
      <c r="E73" s="46"/>
      <c r="F73" s="46"/>
      <c r="G73" s="46"/>
      <c r="H73" s="46"/>
      <c r="I73" s="134"/>
      <c r="J73" s="46"/>
      <c r="K73" s="46"/>
      <c r="L73" s="10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7" spans="1:31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137"/>
      <c r="J77" s="48"/>
      <c r="K77" s="48"/>
      <c r="L77" s="10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24.95" customHeight="1">
      <c r="A78" s="32"/>
      <c r="B78" s="33"/>
      <c r="C78" s="21" t="s">
        <v>141</v>
      </c>
      <c r="D78" s="34"/>
      <c r="E78" s="34"/>
      <c r="F78" s="34"/>
      <c r="G78" s="34"/>
      <c r="H78" s="34"/>
      <c r="I78" s="106"/>
      <c r="J78" s="34"/>
      <c r="K78" s="34"/>
      <c r="L78" s="10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6.95" customHeight="1">
      <c r="A79" s="32"/>
      <c r="B79" s="33"/>
      <c r="C79" s="34"/>
      <c r="D79" s="34"/>
      <c r="E79" s="34"/>
      <c r="F79" s="34"/>
      <c r="G79" s="34"/>
      <c r="H79" s="34"/>
      <c r="I79" s="106"/>
      <c r="J79" s="34"/>
      <c r="K79" s="34"/>
      <c r="L79" s="10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2" customHeight="1">
      <c r="A80" s="32"/>
      <c r="B80" s="33"/>
      <c r="C80" s="27" t="s">
        <v>16</v>
      </c>
      <c r="D80" s="34"/>
      <c r="E80" s="34"/>
      <c r="F80" s="34"/>
      <c r="G80" s="34"/>
      <c r="H80" s="34"/>
      <c r="I80" s="106"/>
      <c r="J80" s="34"/>
      <c r="K80" s="34"/>
      <c r="L80" s="10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6.5" customHeight="1">
      <c r="A81" s="32"/>
      <c r="B81" s="33"/>
      <c r="C81" s="34"/>
      <c r="D81" s="34"/>
      <c r="E81" s="341" t="str">
        <f>E7</f>
        <v>Odstraňování postradatelných objektů SŽDC - demolice (obvod OŘ PHA)</v>
      </c>
      <c r="F81" s="342"/>
      <c r="G81" s="342"/>
      <c r="H81" s="342"/>
      <c r="I81" s="106"/>
      <c r="J81" s="34"/>
      <c r="K81" s="34"/>
      <c r="L81" s="10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2" customHeight="1">
      <c r="A82" s="32"/>
      <c r="B82" s="33"/>
      <c r="C82" s="27" t="s">
        <v>121</v>
      </c>
      <c r="D82" s="34"/>
      <c r="E82" s="34"/>
      <c r="F82" s="34"/>
      <c r="G82" s="34"/>
      <c r="H82" s="34"/>
      <c r="I82" s="106"/>
      <c r="J82" s="34"/>
      <c r="K82" s="34"/>
      <c r="L82" s="10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6.5" customHeight="1">
      <c r="A83" s="32"/>
      <c r="B83" s="33"/>
      <c r="C83" s="34"/>
      <c r="D83" s="34"/>
      <c r="E83" s="314" t="str">
        <f>E9</f>
        <v>SO.12 - Mutějovice žst. - domek kolejové váhy (5000328783)</v>
      </c>
      <c r="F83" s="343"/>
      <c r="G83" s="343"/>
      <c r="H83" s="343"/>
      <c r="I83" s="106"/>
      <c r="J83" s="34"/>
      <c r="K83" s="34"/>
      <c r="L83" s="10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6.95" customHeight="1">
      <c r="A84" s="32"/>
      <c r="B84" s="33"/>
      <c r="C84" s="34"/>
      <c r="D84" s="34"/>
      <c r="E84" s="34"/>
      <c r="F84" s="34"/>
      <c r="G84" s="34"/>
      <c r="H84" s="34"/>
      <c r="I84" s="106"/>
      <c r="J84" s="34"/>
      <c r="K84" s="34"/>
      <c r="L84" s="10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2" customHeight="1">
      <c r="A85" s="32"/>
      <c r="B85" s="33"/>
      <c r="C85" s="27" t="s">
        <v>21</v>
      </c>
      <c r="D85" s="34"/>
      <c r="E85" s="34"/>
      <c r="F85" s="25" t="str">
        <f>F12</f>
        <v>Mutějovice</v>
      </c>
      <c r="G85" s="34"/>
      <c r="H85" s="34"/>
      <c r="I85" s="109" t="s">
        <v>23</v>
      </c>
      <c r="J85" s="57" t="str">
        <f>IF(J12="","",J12)</f>
        <v>28. 11. 2019</v>
      </c>
      <c r="K85" s="34"/>
      <c r="L85" s="10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106"/>
      <c r="J86" s="34"/>
      <c r="K86" s="34"/>
      <c r="L86" s="10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15.2" customHeight="1">
      <c r="A87" s="32"/>
      <c r="B87" s="33"/>
      <c r="C87" s="27" t="s">
        <v>25</v>
      </c>
      <c r="D87" s="34"/>
      <c r="E87" s="34"/>
      <c r="F87" s="25" t="str">
        <f>E15</f>
        <v>Správa železniční dopravní cesty, s.o.</v>
      </c>
      <c r="G87" s="34"/>
      <c r="H87" s="34"/>
      <c r="I87" s="109" t="s">
        <v>33</v>
      </c>
      <c r="J87" s="30" t="str">
        <f>E21</f>
        <v xml:space="preserve"> </v>
      </c>
      <c r="K87" s="34"/>
      <c r="L87" s="10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2" customFormat="1" ht="15.2" customHeight="1">
      <c r="A88" s="32"/>
      <c r="B88" s="33"/>
      <c r="C88" s="27" t="s">
        <v>31</v>
      </c>
      <c r="D88" s="34"/>
      <c r="E88" s="34"/>
      <c r="F88" s="25" t="str">
        <f>IF(E18="","",E18)</f>
        <v>Vyplň údaj</v>
      </c>
      <c r="G88" s="34"/>
      <c r="H88" s="34"/>
      <c r="I88" s="109" t="s">
        <v>35</v>
      </c>
      <c r="J88" s="30" t="str">
        <f>E24</f>
        <v>L. Malý</v>
      </c>
      <c r="K88" s="34"/>
      <c r="L88" s="10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5" s="2" customFormat="1" ht="10.35" customHeight="1">
      <c r="A89" s="32"/>
      <c r="B89" s="33"/>
      <c r="C89" s="34"/>
      <c r="D89" s="34"/>
      <c r="E89" s="34"/>
      <c r="F89" s="34"/>
      <c r="G89" s="34"/>
      <c r="H89" s="34"/>
      <c r="I89" s="106"/>
      <c r="J89" s="34"/>
      <c r="K89" s="34"/>
      <c r="L89" s="10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65" s="11" customFormat="1" ht="29.25" customHeight="1">
      <c r="A90" s="157"/>
      <c r="B90" s="158"/>
      <c r="C90" s="159" t="s">
        <v>142</v>
      </c>
      <c r="D90" s="160" t="s">
        <v>58</v>
      </c>
      <c r="E90" s="160" t="s">
        <v>54</v>
      </c>
      <c r="F90" s="160" t="s">
        <v>55</v>
      </c>
      <c r="G90" s="160" t="s">
        <v>143</v>
      </c>
      <c r="H90" s="160" t="s">
        <v>144</v>
      </c>
      <c r="I90" s="161" t="s">
        <v>145</v>
      </c>
      <c r="J90" s="162" t="s">
        <v>126</v>
      </c>
      <c r="K90" s="163" t="s">
        <v>146</v>
      </c>
      <c r="L90" s="164"/>
      <c r="M90" s="66" t="s">
        <v>19</v>
      </c>
      <c r="N90" s="67" t="s">
        <v>43</v>
      </c>
      <c r="O90" s="67" t="s">
        <v>147</v>
      </c>
      <c r="P90" s="67" t="s">
        <v>148</v>
      </c>
      <c r="Q90" s="67" t="s">
        <v>149</v>
      </c>
      <c r="R90" s="67" t="s">
        <v>150</v>
      </c>
      <c r="S90" s="67" t="s">
        <v>151</v>
      </c>
      <c r="T90" s="68" t="s">
        <v>152</v>
      </c>
      <c r="U90" s="157"/>
      <c r="V90" s="157"/>
      <c r="W90" s="157"/>
      <c r="X90" s="157"/>
      <c r="Y90" s="157"/>
      <c r="Z90" s="157"/>
      <c r="AA90" s="157"/>
      <c r="AB90" s="157"/>
      <c r="AC90" s="157"/>
      <c r="AD90" s="157"/>
      <c r="AE90" s="157"/>
    </row>
    <row r="91" spans="1:65" s="2" customFormat="1" ht="22.9" customHeight="1">
      <c r="A91" s="32"/>
      <c r="B91" s="33"/>
      <c r="C91" s="73" t="s">
        <v>153</v>
      </c>
      <c r="D91" s="34"/>
      <c r="E91" s="34"/>
      <c r="F91" s="34"/>
      <c r="G91" s="34"/>
      <c r="H91" s="34"/>
      <c r="I91" s="106"/>
      <c r="J91" s="165">
        <f>BK91</f>
        <v>0</v>
      </c>
      <c r="K91" s="34"/>
      <c r="L91" s="37"/>
      <c r="M91" s="69"/>
      <c r="N91" s="166"/>
      <c r="O91" s="70"/>
      <c r="P91" s="167">
        <f>P92+P121+P130</f>
        <v>0</v>
      </c>
      <c r="Q91" s="70"/>
      <c r="R91" s="167">
        <f>R92+R121+R130</f>
        <v>6.8408699999999998</v>
      </c>
      <c r="S91" s="70"/>
      <c r="T91" s="168">
        <f>T92+T121+T130</f>
        <v>35.155214000000001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5" t="s">
        <v>72</v>
      </c>
      <c r="AU91" s="15" t="s">
        <v>127</v>
      </c>
      <c r="BK91" s="169">
        <f>BK92+BK121+BK130</f>
        <v>0</v>
      </c>
    </row>
    <row r="92" spans="1:65" s="12" customFormat="1" ht="25.9" customHeight="1">
      <c r="B92" s="170"/>
      <c r="C92" s="171"/>
      <c r="D92" s="172" t="s">
        <v>72</v>
      </c>
      <c r="E92" s="173" t="s">
        <v>154</v>
      </c>
      <c r="F92" s="173" t="s">
        <v>155</v>
      </c>
      <c r="G92" s="171"/>
      <c r="H92" s="171"/>
      <c r="I92" s="174"/>
      <c r="J92" s="175">
        <f>BK92</f>
        <v>0</v>
      </c>
      <c r="K92" s="171"/>
      <c r="L92" s="176"/>
      <c r="M92" s="177"/>
      <c r="N92" s="178"/>
      <c r="O92" s="178"/>
      <c r="P92" s="179">
        <f>P93+P107+P113</f>
        <v>0</v>
      </c>
      <c r="Q92" s="178"/>
      <c r="R92" s="179">
        <f>R93+R107+R113</f>
        <v>6.8408699999999998</v>
      </c>
      <c r="S92" s="178"/>
      <c r="T92" s="180">
        <f>T93+T107+T113</f>
        <v>34.7941</v>
      </c>
      <c r="AR92" s="181" t="s">
        <v>81</v>
      </c>
      <c r="AT92" s="182" t="s">
        <v>72</v>
      </c>
      <c r="AU92" s="182" t="s">
        <v>73</v>
      </c>
      <c r="AY92" s="181" t="s">
        <v>156</v>
      </c>
      <c r="BK92" s="183">
        <f>BK93+BK107+BK113</f>
        <v>0</v>
      </c>
    </row>
    <row r="93" spans="1:65" s="12" customFormat="1" ht="22.9" customHeight="1">
      <c r="B93" s="170"/>
      <c r="C93" s="171"/>
      <c r="D93" s="172" t="s">
        <v>72</v>
      </c>
      <c r="E93" s="184" t="s">
        <v>81</v>
      </c>
      <c r="F93" s="184" t="s">
        <v>157</v>
      </c>
      <c r="G93" s="171"/>
      <c r="H93" s="171"/>
      <c r="I93" s="174"/>
      <c r="J93" s="185">
        <f>BK93</f>
        <v>0</v>
      </c>
      <c r="K93" s="171"/>
      <c r="L93" s="176"/>
      <c r="M93" s="177"/>
      <c r="N93" s="178"/>
      <c r="O93" s="178"/>
      <c r="P93" s="179">
        <f>SUM(P94:P106)</f>
        <v>0</v>
      </c>
      <c r="Q93" s="178"/>
      <c r="R93" s="179">
        <f>SUM(R94:R106)</f>
        <v>6.8408699999999998</v>
      </c>
      <c r="S93" s="178"/>
      <c r="T93" s="180">
        <f>SUM(T94:T106)</f>
        <v>1</v>
      </c>
      <c r="AR93" s="181" t="s">
        <v>81</v>
      </c>
      <c r="AT93" s="182" t="s">
        <v>72</v>
      </c>
      <c r="AU93" s="182" t="s">
        <v>81</v>
      </c>
      <c r="AY93" s="181" t="s">
        <v>156</v>
      </c>
      <c r="BK93" s="183">
        <f>SUM(BK94:BK106)</f>
        <v>0</v>
      </c>
    </row>
    <row r="94" spans="1:65" s="2" customFormat="1" ht="24" customHeight="1">
      <c r="A94" s="32"/>
      <c r="B94" s="33"/>
      <c r="C94" s="186" t="s">
        <v>81</v>
      </c>
      <c r="D94" s="186" t="s">
        <v>158</v>
      </c>
      <c r="E94" s="187" t="s">
        <v>159</v>
      </c>
      <c r="F94" s="188" t="s">
        <v>160</v>
      </c>
      <c r="G94" s="189" t="s">
        <v>161</v>
      </c>
      <c r="H94" s="190">
        <v>2</v>
      </c>
      <c r="I94" s="191"/>
      <c r="J94" s="192">
        <f t="shared" ref="J94:J106" si="0">ROUND(I94*H94,2)</f>
        <v>0</v>
      </c>
      <c r="K94" s="193"/>
      <c r="L94" s="37"/>
      <c r="M94" s="194" t="s">
        <v>19</v>
      </c>
      <c r="N94" s="195" t="s">
        <v>44</v>
      </c>
      <c r="O94" s="62"/>
      <c r="P94" s="196">
        <f t="shared" ref="P94:P106" si="1">O94*H94</f>
        <v>0</v>
      </c>
      <c r="Q94" s="196">
        <v>0</v>
      </c>
      <c r="R94" s="196">
        <f t="shared" ref="R94:R106" si="2">Q94*H94</f>
        <v>0</v>
      </c>
      <c r="S94" s="196">
        <v>0</v>
      </c>
      <c r="T94" s="197">
        <f t="shared" ref="T94:T106" si="3"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98" t="s">
        <v>162</v>
      </c>
      <c r="AT94" s="198" t="s">
        <v>158</v>
      </c>
      <c r="AU94" s="198" t="s">
        <v>83</v>
      </c>
      <c r="AY94" s="15" t="s">
        <v>156</v>
      </c>
      <c r="BE94" s="199">
        <f t="shared" ref="BE94:BE106" si="4">IF(N94="základní",J94,0)</f>
        <v>0</v>
      </c>
      <c r="BF94" s="199">
        <f t="shared" ref="BF94:BF106" si="5">IF(N94="snížená",J94,0)</f>
        <v>0</v>
      </c>
      <c r="BG94" s="199">
        <f t="shared" ref="BG94:BG106" si="6">IF(N94="zákl. přenesená",J94,0)</f>
        <v>0</v>
      </c>
      <c r="BH94" s="199">
        <f t="shared" ref="BH94:BH106" si="7">IF(N94="sníž. přenesená",J94,0)</f>
        <v>0</v>
      </c>
      <c r="BI94" s="199">
        <f t="shared" ref="BI94:BI106" si="8">IF(N94="nulová",J94,0)</f>
        <v>0</v>
      </c>
      <c r="BJ94" s="15" t="s">
        <v>81</v>
      </c>
      <c r="BK94" s="199">
        <f t="shared" ref="BK94:BK106" si="9">ROUND(I94*H94,2)</f>
        <v>0</v>
      </c>
      <c r="BL94" s="15" t="s">
        <v>162</v>
      </c>
      <c r="BM94" s="198" t="s">
        <v>817</v>
      </c>
    </row>
    <row r="95" spans="1:65" s="2" customFormat="1" ht="16.5" customHeight="1">
      <c r="A95" s="32"/>
      <c r="B95" s="33"/>
      <c r="C95" s="186" t="s">
        <v>83</v>
      </c>
      <c r="D95" s="186" t="s">
        <v>158</v>
      </c>
      <c r="E95" s="187" t="s">
        <v>346</v>
      </c>
      <c r="F95" s="188" t="s">
        <v>347</v>
      </c>
      <c r="G95" s="189" t="s">
        <v>161</v>
      </c>
      <c r="H95" s="190">
        <v>2</v>
      </c>
      <c r="I95" s="191"/>
      <c r="J95" s="192">
        <f t="shared" si="0"/>
        <v>0</v>
      </c>
      <c r="K95" s="193"/>
      <c r="L95" s="37"/>
      <c r="M95" s="194" t="s">
        <v>19</v>
      </c>
      <c r="N95" s="195" t="s">
        <v>44</v>
      </c>
      <c r="O95" s="62"/>
      <c r="P95" s="196">
        <f t="shared" si="1"/>
        <v>0</v>
      </c>
      <c r="Q95" s="196">
        <v>6.0000000000000002E-5</v>
      </c>
      <c r="R95" s="196">
        <f t="shared" si="2"/>
        <v>1.2E-4</v>
      </c>
      <c r="S95" s="196">
        <v>0</v>
      </c>
      <c r="T95" s="197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98" t="s">
        <v>162</v>
      </c>
      <c r="AT95" s="198" t="s">
        <v>158</v>
      </c>
      <c r="AU95" s="198" t="s">
        <v>83</v>
      </c>
      <c r="AY95" s="15" t="s">
        <v>156</v>
      </c>
      <c r="BE95" s="199">
        <f t="shared" si="4"/>
        <v>0</v>
      </c>
      <c r="BF95" s="199">
        <f t="shared" si="5"/>
        <v>0</v>
      </c>
      <c r="BG95" s="199">
        <f t="shared" si="6"/>
        <v>0</v>
      </c>
      <c r="BH95" s="199">
        <f t="shared" si="7"/>
        <v>0</v>
      </c>
      <c r="BI95" s="199">
        <f t="shared" si="8"/>
        <v>0</v>
      </c>
      <c r="BJ95" s="15" t="s">
        <v>81</v>
      </c>
      <c r="BK95" s="199">
        <f t="shared" si="9"/>
        <v>0</v>
      </c>
      <c r="BL95" s="15" t="s">
        <v>162</v>
      </c>
      <c r="BM95" s="198" t="s">
        <v>818</v>
      </c>
    </row>
    <row r="96" spans="1:65" s="2" customFormat="1" ht="24" customHeight="1">
      <c r="A96" s="32"/>
      <c r="B96" s="33"/>
      <c r="C96" s="186" t="s">
        <v>168</v>
      </c>
      <c r="D96" s="186" t="s">
        <v>158</v>
      </c>
      <c r="E96" s="187" t="s">
        <v>164</v>
      </c>
      <c r="F96" s="188" t="s">
        <v>165</v>
      </c>
      <c r="G96" s="189" t="s">
        <v>166</v>
      </c>
      <c r="H96" s="190">
        <v>3.48</v>
      </c>
      <c r="I96" s="191"/>
      <c r="J96" s="192">
        <f t="shared" si="0"/>
        <v>0</v>
      </c>
      <c r="K96" s="193"/>
      <c r="L96" s="37"/>
      <c r="M96" s="194" t="s">
        <v>19</v>
      </c>
      <c r="N96" s="195" t="s">
        <v>44</v>
      </c>
      <c r="O96" s="62"/>
      <c r="P96" s="196">
        <f t="shared" si="1"/>
        <v>0</v>
      </c>
      <c r="Q96" s="196">
        <v>0</v>
      </c>
      <c r="R96" s="196">
        <f t="shared" si="2"/>
        <v>0</v>
      </c>
      <c r="S96" s="196">
        <v>0</v>
      </c>
      <c r="T96" s="197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98" t="s">
        <v>162</v>
      </c>
      <c r="AT96" s="198" t="s">
        <v>158</v>
      </c>
      <c r="AU96" s="198" t="s">
        <v>83</v>
      </c>
      <c r="AY96" s="15" t="s">
        <v>156</v>
      </c>
      <c r="BE96" s="199">
        <f t="shared" si="4"/>
        <v>0</v>
      </c>
      <c r="BF96" s="199">
        <f t="shared" si="5"/>
        <v>0</v>
      </c>
      <c r="BG96" s="199">
        <f t="shared" si="6"/>
        <v>0</v>
      </c>
      <c r="BH96" s="199">
        <f t="shared" si="7"/>
        <v>0</v>
      </c>
      <c r="BI96" s="199">
        <f t="shared" si="8"/>
        <v>0</v>
      </c>
      <c r="BJ96" s="15" t="s">
        <v>81</v>
      </c>
      <c r="BK96" s="199">
        <f t="shared" si="9"/>
        <v>0</v>
      </c>
      <c r="BL96" s="15" t="s">
        <v>162</v>
      </c>
      <c r="BM96" s="198" t="s">
        <v>819</v>
      </c>
    </row>
    <row r="97" spans="1:65" s="2" customFormat="1" ht="24" customHeight="1">
      <c r="A97" s="32"/>
      <c r="B97" s="33"/>
      <c r="C97" s="186" t="s">
        <v>162</v>
      </c>
      <c r="D97" s="186" t="s">
        <v>158</v>
      </c>
      <c r="E97" s="187" t="s">
        <v>169</v>
      </c>
      <c r="F97" s="188" t="s">
        <v>170</v>
      </c>
      <c r="G97" s="189" t="s">
        <v>166</v>
      </c>
      <c r="H97" s="190">
        <v>3.48</v>
      </c>
      <c r="I97" s="191"/>
      <c r="J97" s="192">
        <f t="shared" si="0"/>
        <v>0</v>
      </c>
      <c r="K97" s="193"/>
      <c r="L97" s="37"/>
      <c r="M97" s="194" t="s">
        <v>19</v>
      </c>
      <c r="N97" s="195" t="s">
        <v>44</v>
      </c>
      <c r="O97" s="62"/>
      <c r="P97" s="196">
        <f t="shared" si="1"/>
        <v>0</v>
      </c>
      <c r="Q97" s="196">
        <v>0</v>
      </c>
      <c r="R97" s="196">
        <f t="shared" si="2"/>
        <v>0</v>
      </c>
      <c r="S97" s="196">
        <v>0</v>
      </c>
      <c r="T97" s="197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98" t="s">
        <v>162</v>
      </c>
      <c r="AT97" s="198" t="s">
        <v>158</v>
      </c>
      <c r="AU97" s="198" t="s">
        <v>83</v>
      </c>
      <c r="AY97" s="15" t="s">
        <v>156</v>
      </c>
      <c r="BE97" s="199">
        <f t="shared" si="4"/>
        <v>0</v>
      </c>
      <c r="BF97" s="199">
        <f t="shared" si="5"/>
        <v>0</v>
      </c>
      <c r="BG97" s="199">
        <f t="shared" si="6"/>
        <v>0</v>
      </c>
      <c r="BH97" s="199">
        <f t="shared" si="7"/>
        <v>0</v>
      </c>
      <c r="BI97" s="199">
        <f t="shared" si="8"/>
        <v>0</v>
      </c>
      <c r="BJ97" s="15" t="s">
        <v>81</v>
      </c>
      <c r="BK97" s="199">
        <f t="shared" si="9"/>
        <v>0</v>
      </c>
      <c r="BL97" s="15" t="s">
        <v>162</v>
      </c>
      <c r="BM97" s="198" t="s">
        <v>820</v>
      </c>
    </row>
    <row r="98" spans="1:65" s="2" customFormat="1" ht="36" customHeight="1">
      <c r="A98" s="32"/>
      <c r="B98" s="33"/>
      <c r="C98" s="186" t="s">
        <v>175</v>
      </c>
      <c r="D98" s="186" t="s">
        <v>158</v>
      </c>
      <c r="E98" s="187" t="s">
        <v>172</v>
      </c>
      <c r="F98" s="188" t="s">
        <v>173</v>
      </c>
      <c r="G98" s="189" t="s">
        <v>166</v>
      </c>
      <c r="H98" s="190">
        <v>34.799999999999997</v>
      </c>
      <c r="I98" s="191"/>
      <c r="J98" s="192">
        <f t="shared" si="0"/>
        <v>0</v>
      </c>
      <c r="K98" s="193"/>
      <c r="L98" s="37"/>
      <c r="M98" s="194" t="s">
        <v>19</v>
      </c>
      <c r="N98" s="195" t="s">
        <v>44</v>
      </c>
      <c r="O98" s="62"/>
      <c r="P98" s="196">
        <f t="shared" si="1"/>
        <v>0</v>
      </c>
      <c r="Q98" s="196">
        <v>0</v>
      </c>
      <c r="R98" s="196">
        <f t="shared" si="2"/>
        <v>0</v>
      </c>
      <c r="S98" s="196">
        <v>0</v>
      </c>
      <c r="T98" s="197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8" t="s">
        <v>162</v>
      </c>
      <c r="AT98" s="198" t="s">
        <v>158</v>
      </c>
      <c r="AU98" s="198" t="s">
        <v>83</v>
      </c>
      <c r="AY98" s="15" t="s">
        <v>156</v>
      </c>
      <c r="BE98" s="199">
        <f t="shared" si="4"/>
        <v>0</v>
      </c>
      <c r="BF98" s="199">
        <f t="shared" si="5"/>
        <v>0</v>
      </c>
      <c r="BG98" s="199">
        <f t="shared" si="6"/>
        <v>0</v>
      </c>
      <c r="BH98" s="199">
        <f t="shared" si="7"/>
        <v>0</v>
      </c>
      <c r="BI98" s="199">
        <f t="shared" si="8"/>
        <v>0</v>
      </c>
      <c r="BJ98" s="15" t="s">
        <v>81</v>
      </c>
      <c r="BK98" s="199">
        <f t="shared" si="9"/>
        <v>0</v>
      </c>
      <c r="BL98" s="15" t="s">
        <v>162</v>
      </c>
      <c r="BM98" s="198" t="s">
        <v>821</v>
      </c>
    </row>
    <row r="99" spans="1:65" s="2" customFormat="1" ht="24" customHeight="1">
      <c r="A99" s="32"/>
      <c r="B99" s="33"/>
      <c r="C99" s="186" t="s">
        <v>179</v>
      </c>
      <c r="D99" s="186" t="s">
        <v>158</v>
      </c>
      <c r="E99" s="187" t="s">
        <v>176</v>
      </c>
      <c r="F99" s="188" t="s">
        <v>177</v>
      </c>
      <c r="G99" s="189" t="s">
        <v>166</v>
      </c>
      <c r="H99" s="190">
        <v>3.48</v>
      </c>
      <c r="I99" s="191"/>
      <c r="J99" s="192">
        <f t="shared" si="0"/>
        <v>0</v>
      </c>
      <c r="K99" s="193"/>
      <c r="L99" s="37"/>
      <c r="M99" s="194" t="s">
        <v>19</v>
      </c>
      <c r="N99" s="195" t="s">
        <v>44</v>
      </c>
      <c r="O99" s="62"/>
      <c r="P99" s="196">
        <f t="shared" si="1"/>
        <v>0</v>
      </c>
      <c r="Q99" s="196">
        <v>0</v>
      </c>
      <c r="R99" s="196">
        <f t="shared" si="2"/>
        <v>0</v>
      </c>
      <c r="S99" s="196">
        <v>0</v>
      </c>
      <c r="T99" s="197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98" t="s">
        <v>162</v>
      </c>
      <c r="AT99" s="198" t="s">
        <v>158</v>
      </c>
      <c r="AU99" s="198" t="s">
        <v>83</v>
      </c>
      <c r="AY99" s="15" t="s">
        <v>156</v>
      </c>
      <c r="BE99" s="199">
        <f t="shared" si="4"/>
        <v>0</v>
      </c>
      <c r="BF99" s="199">
        <f t="shared" si="5"/>
        <v>0</v>
      </c>
      <c r="BG99" s="199">
        <f t="shared" si="6"/>
        <v>0</v>
      </c>
      <c r="BH99" s="199">
        <f t="shared" si="7"/>
        <v>0</v>
      </c>
      <c r="BI99" s="199">
        <f t="shared" si="8"/>
        <v>0</v>
      </c>
      <c r="BJ99" s="15" t="s">
        <v>81</v>
      </c>
      <c r="BK99" s="199">
        <f t="shared" si="9"/>
        <v>0</v>
      </c>
      <c r="BL99" s="15" t="s">
        <v>162</v>
      </c>
      <c r="BM99" s="198" t="s">
        <v>822</v>
      </c>
    </row>
    <row r="100" spans="1:65" s="2" customFormat="1" ht="24" customHeight="1">
      <c r="A100" s="32"/>
      <c r="B100" s="33"/>
      <c r="C100" s="186" t="s">
        <v>183</v>
      </c>
      <c r="D100" s="186" t="s">
        <v>158</v>
      </c>
      <c r="E100" s="187" t="s">
        <v>180</v>
      </c>
      <c r="F100" s="188" t="s">
        <v>353</v>
      </c>
      <c r="G100" s="189" t="s">
        <v>166</v>
      </c>
      <c r="H100" s="190">
        <v>3</v>
      </c>
      <c r="I100" s="191"/>
      <c r="J100" s="192">
        <f t="shared" si="0"/>
        <v>0</v>
      </c>
      <c r="K100" s="193"/>
      <c r="L100" s="37"/>
      <c r="M100" s="194" t="s">
        <v>19</v>
      </c>
      <c r="N100" s="195" t="s">
        <v>44</v>
      </c>
      <c r="O100" s="62"/>
      <c r="P100" s="196">
        <f t="shared" si="1"/>
        <v>0</v>
      </c>
      <c r="Q100" s="196">
        <v>0</v>
      </c>
      <c r="R100" s="196">
        <f t="shared" si="2"/>
        <v>0</v>
      </c>
      <c r="S100" s="196">
        <v>0</v>
      </c>
      <c r="T100" s="197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98" t="s">
        <v>162</v>
      </c>
      <c r="AT100" s="198" t="s">
        <v>158</v>
      </c>
      <c r="AU100" s="198" t="s">
        <v>83</v>
      </c>
      <c r="AY100" s="15" t="s">
        <v>156</v>
      </c>
      <c r="BE100" s="199">
        <f t="shared" si="4"/>
        <v>0</v>
      </c>
      <c r="BF100" s="199">
        <f t="shared" si="5"/>
        <v>0</v>
      </c>
      <c r="BG100" s="199">
        <f t="shared" si="6"/>
        <v>0</v>
      </c>
      <c r="BH100" s="199">
        <f t="shared" si="7"/>
        <v>0</v>
      </c>
      <c r="BI100" s="199">
        <f t="shared" si="8"/>
        <v>0</v>
      </c>
      <c r="BJ100" s="15" t="s">
        <v>81</v>
      </c>
      <c r="BK100" s="199">
        <f t="shared" si="9"/>
        <v>0</v>
      </c>
      <c r="BL100" s="15" t="s">
        <v>162</v>
      </c>
      <c r="BM100" s="198" t="s">
        <v>823</v>
      </c>
    </row>
    <row r="101" spans="1:65" s="2" customFormat="1" ht="24" customHeight="1">
      <c r="A101" s="32"/>
      <c r="B101" s="33"/>
      <c r="C101" s="186" t="s">
        <v>187</v>
      </c>
      <c r="D101" s="186" t="s">
        <v>158</v>
      </c>
      <c r="E101" s="187" t="s">
        <v>184</v>
      </c>
      <c r="F101" s="188" t="s">
        <v>185</v>
      </c>
      <c r="G101" s="189" t="s">
        <v>161</v>
      </c>
      <c r="H101" s="190">
        <v>50</v>
      </c>
      <c r="I101" s="191"/>
      <c r="J101" s="192">
        <f t="shared" si="0"/>
        <v>0</v>
      </c>
      <c r="K101" s="193"/>
      <c r="L101" s="37"/>
      <c r="M101" s="194" t="s">
        <v>19</v>
      </c>
      <c r="N101" s="195" t="s">
        <v>44</v>
      </c>
      <c r="O101" s="62"/>
      <c r="P101" s="196">
        <f t="shared" si="1"/>
        <v>0</v>
      </c>
      <c r="Q101" s="196">
        <v>0</v>
      </c>
      <c r="R101" s="196">
        <f t="shared" si="2"/>
        <v>0</v>
      </c>
      <c r="S101" s="196">
        <v>0</v>
      </c>
      <c r="T101" s="197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98" t="s">
        <v>162</v>
      </c>
      <c r="AT101" s="198" t="s">
        <v>158</v>
      </c>
      <c r="AU101" s="198" t="s">
        <v>83</v>
      </c>
      <c r="AY101" s="15" t="s">
        <v>156</v>
      </c>
      <c r="BE101" s="199">
        <f t="shared" si="4"/>
        <v>0</v>
      </c>
      <c r="BF101" s="199">
        <f t="shared" si="5"/>
        <v>0</v>
      </c>
      <c r="BG101" s="199">
        <f t="shared" si="6"/>
        <v>0</v>
      </c>
      <c r="BH101" s="199">
        <f t="shared" si="7"/>
        <v>0</v>
      </c>
      <c r="BI101" s="199">
        <f t="shared" si="8"/>
        <v>0</v>
      </c>
      <c r="BJ101" s="15" t="s">
        <v>81</v>
      </c>
      <c r="BK101" s="199">
        <f t="shared" si="9"/>
        <v>0</v>
      </c>
      <c r="BL101" s="15" t="s">
        <v>162</v>
      </c>
      <c r="BM101" s="198" t="s">
        <v>824</v>
      </c>
    </row>
    <row r="102" spans="1:65" s="2" customFormat="1" ht="24" customHeight="1">
      <c r="A102" s="32"/>
      <c r="B102" s="33"/>
      <c r="C102" s="186" t="s">
        <v>191</v>
      </c>
      <c r="D102" s="186" t="s">
        <v>158</v>
      </c>
      <c r="E102" s="187" t="s">
        <v>188</v>
      </c>
      <c r="F102" s="188" t="s">
        <v>189</v>
      </c>
      <c r="G102" s="189" t="s">
        <v>161</v>
      </c>
      <c r="H102" s="190">
        <v>12</v>
      </c>
      <c r="I102" s="191"/>
      <c r="J102" s="192">
        <f t="shared" si="0"/>
        <v>0</v>
      </c>
      <c r="K102" s="193"/>
      <c r="L102" s="37"/>
      <c r="M102" s="194" t="s">
        <v>19</v>
      </c>
      <c r="N102" s="195" t="s">
        <v>44</v>
      </c>
      <c r="O102" s="62"/>
      <c r="P102" s="196">
        <f t="shared" si="1"/>
        <v>0</v>
      </c>
      <c r="Q102" s="196">
        <v>0</v>
      </c>
      <c r="R102" s="196">
        <f t="shared" si="2"/>
        <v>0</v>
      </c>
      <c r="S102" s="196">
        <v>0</v>
      </c>
      <c r="T102" s="197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98" t="s">
        <v>162</v>
      </c>
      <c r="AT102" s="198" t="s">
        <v>158</v>
      </c>
      <c r="AU102" s="198" t="s">
        <v>83</v>
      </c>
      <c r="AY102" s="15" t="s">
        <v>156</v>
      </c>
      <c r="BE102" s="199">
        <f t="shared" si="4"/>
        <v>0</v>
      </c>
      <c r="BF102" s="199">
        <f t="shared" si="5"/>
        <v>0</v>
      </c>
      <c r="BG102" s="199">
        <f t="shared" si="6"/>
        <v>0</v>
      </c>
      <c r="BH102" s="199">
        <f t="shared" si="7"/>
        <v>0</v>
      </c>
      <c r="BI102" s="199">
        <f t="shared" si="8"/>
        <v>0</v>
      </c>
      <c r="BJ102" s="15" t="s">
        <v>81</v>
      </c>
      <c r="BK102" s="199">
        <f t="shared" si="9"/>
        <v>0</v>
      </c>
      <c r="BL102" s="15" t="s">
        <v>162</v>
      </c>
      <c r="BM102" s="198" t="s">
        <v>825</v>
      </c>
    </row>
    <row r="103" spans="1:65" s="2" customFormat="1" ht="16.5" customHeight="1">
      <c r="A103" s="32"/>
      <c r="B103" s="33"/>
      <c r="C103" s="200" t="s">
        <v>197</v>
      </c>
      <c r="D103" s="200" t="s">
        <v>192</v>
      </c>
      <c r="E103" s="201" t="s">
        <v>193</v>
      </c>
      <c r="F103" s="202" t="s">
        <v>194</v>
      </c>
      <c r="G103" s="203" t="s">
        <v>195</v>
      </c>
      <c r="H103" s="204">
        <v>6.84</v>
      </c>
      <c r="I103" s="205"/>
      <c r="J103" s="206">
        <f t="shared" si="0"/>
        <v>0</v>
      </c>
      <c r="K103" s="207"/>
      <c r="L103" s="208"/>
      <c r="M103" s="209" t="s">
        <v>19</v>
      </c>
      <c r="N103" s="210" t="s">
        <v>44</v>
      </c>
      <c r="O103" s="62"/>
      <c r="P103" s="196">
        <f t="shared" si="1"/>
        <v>0</v>
      </c>
      <c r="Q103" s="196">
        <v>1</v>
      </c>
      <c r="R103" s="196">
        <f t="shared" si="2"/>
        <v>6.84</v>
      </c>
      <c r="S103" s="196">
        <v>0</v>
      </c>
      <c r="T103" s="197">
        <f t="shared" si="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98" t="s">
        <v>187</v>
      </c>
      <c r="AT103" s="198" t="s">
        <v>192</v>
      </c>
      <c r="AU103" s="198" t="s">
        <v>83</v>
      </c>
      <c r="AY103" s="15" t="s">
        <v>156</v>
      </c>
      <c r="BE103" s="199">
        <f t="shared" si="4"/>
        <v>0</v>
      </c>
      <c r="BF103" s="199">
        <f t="shared" si="5"/>
        <v>0</v>
      </c>
      <c r="BG103" s="199">
        <f t="shared" si="6"/>
        <v>0</v>
      </c>
      <c r="BH103" s="199">
        <f t="shared" si="7"/>
        <v>0</v>
      </c>
      <c r="BI103" s="199">
        <f t="shared" si="8"/>
        <v>0</v>
      </c>
      <c r="BJ103" s="15" t="s">
        <v>81</v>
      </c>
      <c r="BK103" s="199">
        <f t="shared" si="9"/>
        <v>0</v>
      </c>
      <c r="BL103" s="15" t="s">
        <v>162</v>
      </c>
      <c r="BM103" s="198" t="s">
        <v>826</v>
      </c>
    </row>
    <row r="104" spans="1:65" s="2" customFormat="1" ht="24" customHeight="1">
      <c r="A104" s="32"/>
      <c r="B104" s="33"/>
      <c r="C104" s="186" t="s">
        <v>201</v>
      </c>
      <c r="D104" s="186" t="s">
        <v>158</v>
      </c>
      <c r="E104" s="187" t="s">
        <v>198</v>
      </c>
      <c r="F104" s="188" t="s">
        <v>199</v>
      </c>
      <c r="G104" s="189" t="s">
        <v>161</v>
      </c>
      <c r="H104" s="190">
        <v>50</v>
      </c>
      <c r="I104" s="191"/>
      <c r="J104" s="192">
        <f t="shared" si="0"/>
        <v>0</v>
      </c>
      <c r="K104" s="193"/>
      <c r="L104" s="37"/>
      <c r="M104" s="194" t="s">
        <v>19</v>
      </c>
      <c r="N104" s="195" t="s">
        <v>44</v>
      </c>
      <c r="O104" s="62"/>
      <c r="P104" s="196">
        <f t="shared" si="1"/>
        <v>0</v>
      </c>
      <c r="Q104" s="196">
        <v>0</v>
      </c>
      <c r="R104" s="196">
        <f t="shared" si="2"/>
        <v>0</v>
      </c>
      <c r="S104" s="196">
        <v>0</v>
      </c>
      <c r="T104" s="197">
        <f t="shared" si="3"/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98" t="s">
        <v>162</v>
      </c>
      <c r="AT104" s="198" t="s">
        <v>158</v>
      </c>
      <c r="AU104" s="198" t="s">
        <v>83</v>
      </c>
      <c r="AY104" s="15" t="s">
        <v>156</v>
      </c>
      <c r="BE104" s="199">
        <f t="shared" si="4"/>
        <v>0</v>
      </c>
      <c r="BF104" s="199">
        <f t="shared" si="5"/>
        <v>0</v>
      </c>
      <c r="BG104" s="199">
        <f t="shared" si="6"/>
        <v>0</v>
      </c>
      <c r="BH104" s="199">
        <f t="shared" si="7"/>
        <v>0</v>
      </c>
      <c r="BI104" s="199">
        <f t="shared" si="8"/>
        <v>0</v>
      </c>
      <c r="BJ104" s="15" t="s">
        <v>81</v>
      </c>
      <c r="BK104" s="199">
        <f t="shared" si="9"/>
        <v>0</v>
      </c>
      <c r="BL104" s="15" t="s">
        <v>162</v>
      </c>
      <c r="BM104" s="198" t="s">
        <v>827</v>
      </c>
    </row>
    <row r="105" spans="1:65" s="2" customFormat="1" ht="16.5" customHeight="1">
      <c r="A105" s="32"/>
      <c r="B105" s="33"/>
      <c r="C105" s="200" t="s">
        <v>206</v>
      </c>
      <c r="D105" s="200" t="s">
        <v>192</v>
      </c>
      <c r="E105" s="201" t="s">
        <v>202</v>
      </c>
      <c r="F105" s="202" t="s">
        <v>203</v>
      </c>
      <c r="G105" s="203" t="s">
        <v>204</v>
      </c>
      <c r="H105" s="204">
        <v>0.75</v>
      </c>
      <c r="I105" s="205"/>
      <c r="J105" s="206">
        <f t="shared" si="0"/>
        <v>0</v>
      </c>
      <c r="K105" s="207"/>
      <c r="L105" s="208"/>
      <c r="M105" s="209" t="s">
        <v>19</v>
      </c>
      <c r="N105" s="210" t="s">
        <v>44</v>
      </c>
      <c r="O105" s="62"/>
      <c r="P105" s="196">
        <f t="shared" si="1"/>
        <v>0</v>
      </c>
      <c r="Q105" s="196">
        <v>1E-3</v>
      </c>
      <c r="R105" s="196">
        <f t="shared" si="2"/>
        <v>7.5000000000000002E-4</v>
      </c>
      <c r="S105" s="196">
        <v>0</v>
      </c>
      <c r="T105" s="197">
        <f t="shared" si="3"/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98" t="s">
        <v>187</v>
      </c>
      <c r="AT105" s="198" t="s">
        <v>192</v>
      </c>
      <c r="AU105" s="198" t="s">
        <v>83</v>
      </c>
      <c r="AY105" s="15" t="s">
        <v>156</v>
      </c>
      <c r="BE105" s="199">
        <f t="shared" si="4"/>
        <v>0</v>
      </c>
      <c r="BF105" s="199">
        <f t="shared" si="5"/>
        <v>0</v>
      </c>
      <c r="BG105" s="199">
        <f t="shared" si="6"/>
        <v>0</v>
      </c>
      <c r="BH105" s="199">
        <f t="shared" si="7"/>
        <v>0</v>
      </c>
      <c r="BI105" s="199">
        <f t="shared" si="8"/>
        <v>0</v>
      </c>
      <c r="BJ105" s="15" t="s">
        <v>81</v>
      </c>
      <c r="BK105" s="199">
        <f t="shared" si="9"/>
        <v>0</v>
      </c>
      <c r="BL105" s="15" t="s">
        <v>162</v>
      </c>
      <c r="BM105" s="198" t="s">
        <v>828</v>
      </c>
    </row>
    <row r="106" spans="1:65" s="2" customFormat="1" ht="16.5" customHeight="1">
      <c r="A106" s="32"/>
      <c r="B106" s="33"/>
      <c r="C106" s="186" t="s">
        <v>221</v>
      </c>
      <c r="D106" s="186" t="s">
        <v>158</v>
      </c>
      <c r="E106" s="187" t="s">
        <v>207</v>
      </c>
      <c r="F106" s="188" t="s">
        <v>208</v>
      </c>
      <c r="G106" s="189" t="s">
        <v>195</v>
      </c>
      <c r="H106" s="190">
        <v>1</v>
      </c>
      <c r="I106" s="191"/>
      <c r="J106" s="192">
        <f t="shared" si="0"/>
        <v>0</v>
      </c>
      <c r="K106" s="193"/>
      <c r="L106" s="37"/>
      <c r="M106" s="194" t="s">
        <v>19</v>
      </c>
      <c r="N106" s="195" t="s">
        <v>44</v>
      </c>
      <c r="O106" s="62"/>
      <c r="P106" s="196">
        <f t="shared" si="1"/>
        <v>0</v>
      </c>
      <c r="Q106" s="196">
        <v>0</v>
      </c>
      <c r="R106" s="196">
        <f t="shared" si="2"/>
        <v>0</v>
      </c>
      <c r="S106" s="196">
        <v>1</v>
      </c>
      <c r="T106" s="197">
        <f t="shared" si="3"/>
        <v>1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98" t="s">
        <v>162</v>
      </c>
      <c r="AT106" s="198" t="s">
        <v>158</v>
      </c>
      <c r="AU106" s="198" t="s">
        <v>83</v>
      </c>
      <c r="AY106" s="15" t="s">
        <v>156</v>
      </c>
      <c r="BE106" s="199">
        <f t="shared" si="4"/>
        <v>0</v>
      </c>
      <c r="BF106" s="199">
        <f t="shared" si="5"/>
        <v>0</v>
      </c>
      <c r="BG106" s="199">
        <f t="shared" si="6"/>
        <v>0</v>
      </c>
      <c r="BH106" s="199">
        <f t="shared" si="7"/>
        <v>0</v>
      </c>
      <c r="BI106" s="199">
        <f t="shared" si="8"/>
        <v>0</v>
      </c>
      <c r="BJ106" s="15" t="s">
        <v>81</v>
      </c>
      <c r="BK106" s="199">
        <f t="shared" si="9"/>
        <v>0</v>
      </c>
      <c r="BL106" s="15" t="s">
        <v>162</v>
      </c>
      <c r="BM106" s="198" t="s">
        <v>829</v>
      </c>
    </row>
    <row r="107" spans="1:65" s="12" customFormat="1" ht="22.9" customHeight="1">
      <c r="B107" s="170"/>
      <c r="C107" s="171"/>
      <c r="D107" s="172" t="s">
        <v>72</v>
      </c>
      <c r="E107" s="184" t="s">
        <v>191</v>
      </c>
      <c r="F107" s="184" t="s">
        <v>220</v>
      </c>
      <c r="G107" s="171"/>
      <c r="H107" s="171"/>
      <c r="I107" s="174"/>
      <c r="J107" s="185">
        <f>BK107</f>
        <v>0</v>
      </c>
      <c r="K107" s="171"/>
      <c r="L107" s="176"/>
      <c r="M107" s="177"/>
      <c r="N107" s="178"/>
      <c r="O107" s="178"/>
      <c r="P107" s="179">
        <f>SUM(P108:P112)</f>
        <v>0</v>
      </c>
      <c r="Q107" s="178"/>
      <c r="R107" s="179">
        <f>SUM(R108:R112)</f>
        <v>0</v>
      </c>
      <c r="S107" s="178"/>
      <c r="T107" s="180">
        <f>SUM(T108:T112)</f>
        <v>33.7941</v>
      </c>
      <c r="AR107" s="181" t="s">
        <v>81</v>
      </c>
      <c r="AT107" s="182" t="s">
        <v>72</v>
      </c>
      <c r="AU107" s="182" t="s">
        <v>81</v>
      </c>
      <c r="AY107" s="181" t="s">
        <v>156</v>
      </c>
      <c r="BK107" s="183">
        <f>SUM(BK108:BK112)</f>
        <v>0</v>
      </c>
    </row>
    <row r="108" spans="1:65" s="2" customFormat="1" ht="16.5" customHeight="1">
      <c r="A108" s="32"/>
      <c r="B108" s="33"/>
      <c r="C108" s="186" t="s">
        <v>225</v>
      </c>
      <c r="D108" s="186" t="s">
        <v>158</v>
      </c>
      <c r="E108" s="187" t="s">
        <v>508</v>
      </c>
      <c r="F108" s="188" t="s">
        <v>509</v>
      </c>
      <c r="G108" s="189" t="s">
        <v>282</v>
      </c>
      <c r="H108" s="190">
        <v>1</v>
      </c>
      <c r="I108" s="191"/>
      <c r="J108" s="192">
        <f>ROUND(I108*H108,2)</f>
        <v>0</v>
      </c>
      <c r="K108" s="193"/>
      <c r="L108" s="37"/>
      <c r="M108" s="194" t="s">
        <v>19</v>
      </c>
      <c r="N108" s="195" t="s">
        <v>44</v>
      </c>
      <c r="O108" s="62"/>
      <c r="P108" s="196">
        <f>O108*H108</f>
        <v>0</v>
      </c>
      <c r="Q108" s="196">
        <v>0</v>
      </c>
      <c r="R108" s="196">
        <f>Q108*H108</f>
        <v>0</v>
      </c>
      <c r="S108" s="196">
        <v>0</v>
      </c>
      <c r="T108" s="197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98" t="s">
        <v>162</v>
      </c>
      <c r="AT108" s="198" t="s">
        <v>158</v>
      </c>
      <c r="AU108" s="198" t="s">
        <v>83</v>
      </c>
      <c r="AY108" s="15" t="s">
        <v>156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15" t="s">
        <v>81</v>
      </c>
      <c r="BK108" s="199">
        <f>ROUND(I108*H108,2)</f>
        <v>0</v>
      </c>
      <c r="BL108" s="15" t="s">
        <v>162</v>
      </c>
      <c r="BM108" s="198" t="s">
        <v>830</v>
      </c>
    </row>
    <row r="109" spans="1:65" s="2" customFormat="1" ht="24" customHeight="1">
      <c r="A109" s="32"/>
      <c r="B109" s="33"/>
      <c r="C109" s="186" t="s">
        <v>8</v>
      </c>
      <c r="D109" s="186" t="s">
        <v>158</v>
      </c>
      <c r="E109" s="187" t="s">
        <v>367</v>
      </c>
      <c r="F109" s="188" t="s">
        <v>368</v>
      </c>
      <c r="G109" s="189" t="s">
        <v>166</v>
      </c>
      <c r="H109" s="190">
        <v>1.1000000000000001</v>
      </c>
      <c r="I109" s="191"/>
      <c r="J109" s="192">
        <f>ROUND(I109*H109,2)</f>
        <v>0</v>
      </c>
      <c r="K109" s="193"/>
      <c r="L109" s="37"/>
      <c r="M109" s="194" t="s">
        <v>19</v>
      </c>
      <c r="N109" s="195" t="s">
        <v>44</v>
      </c>
      <c r="O109" s="62"/>
      <c r="P109" s="196">
        <f>O109*H109</f>
        <v>0</v>
      </c>
      <c r="Q109" s="196">
        <v>0</v>
      </c>
      <c r="R109" s="196">
        <f>Q109*H109</f>
        <v>0</v>
      </c>
      <c r="S109" s="196">
        <v>1.671</v>
      </c>
      <c r="T109" s="197">
        <f>S109*H109</f>
        <v>1.8381000000000003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98" t="s">
        <v>162</v>
      </c>
      <c r="AT109" s="198" t="s">
        <v>158</v>
      </c>
      <c r="AU109" s="198" t="s">
        <v>83</v>
      </c>
      <c r="AY109" s="15" t="s">
        <v>156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5" t="s">
        <v>81</v>
      </c>
      <c r="BK109" s="199">
        <f>ROUND(I109*H109,2)</f>
        <v>0</v>
      </c>
      <c r="BL109" s="15" t="s">
        <v>162</v>
      </c>
      <c r="BM109" s="198" t="s">
        <v>831</v>
      </c>
    </row>
    <row r="110" spans="1:65" s="2" customFormat="1" ht="16.5" customHeight="1">
      <c r="A110" s="32"/>
      <c r="B110" s="33"/>
      <c r="C110" s="186" t="s">
        <v>270</v>
      </c>
      <c r="D110" s="186" t="s">
        <v>158</v>
      </c>
      <c r="E110" s="187" t="s">
        <v>735</v>
      </c>
      <c r="F110" s="188" t="s">
        <v>736</v>
      </c>
      <c r="G110" s="189" t="s">
        <v>195</v>
      </c>
      <c r="H110" s="190">
        <v>0.5</v>
      </c>
      <c r="I110" s="191"/>
      <c r="J110" s="192">
        <f>ROUND(I110*H110,2)</f>
        <v>0</v>
      </c>
      <c r="K110" s="193"/>
      <c r="L110" s="37"/>
      <c r="M110" s="194" t="s">
        <v>19</v>
      </c>
      <c r="N110" s="195" t="s">
        <v>44</v>
      </c>
      <c r="O110" s="62"/>
      <c r="P110" s="196">
        <f>O110*H110</f>
        <v>0</v>
      </c>
      <c r="Q110" s="196">
        <v>0</v>
      </c>
      <c r="R110" s="196">
        <f>Q110*H110</f>
        <v>0</v>
      </c>
      <c r="S110" s="196">
        <v>1</v>
      </c>
      <c r="T110" s="197">
        <f>S110*H110</f>
        <v>0.5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98" t="s">
        <v>162</v>
      </c>
      <c r="AT110" s="198" t="s">
        <v>158</v>
      </c>
      <c r="AU110" s="198" t="s">
        <v>83</v>
      </c>
      <c r="AY110" s="15" t="s">
        <v>156</v>
      </c>
      <c r="BE110" s="199">
        <f>IF(N110="základní",J110,0)</f>
        <v>0</v>
      </c>
      <c r="BF110" s="199">
        <f>IF(N110="snížená",J110,0)</f>
        <v>0</v>
      </c>
      <c r="BG110" s="199">
        <f>IF(N110="zákl. přenesená",J110,0)</f>
        <v>0</v>
      </c>
      <c r="BH110" s="199">
        <f>IF(N110="sníž. přenesená",J110,0)</f>
        <v>0</v>
      </c>
      <c r="BI110" s="199">
        <f>IF(N110="nulová",J110,0)</f>
        <v>0</v>
      </c>
      <c r="BJ110" s="15" t="s">
        <v>81</v>
      </c>
      <c r="BK110" s="199">
        <f>ROUND(I110*H110,2)</f>
        <v>0</v>
      </c>
      <c r="BL110" s="15" t="s">
        <v>162</v>
      </c>
      <c r="BM110" s="198" t="s">
        <v>832</v>
      </c>
    </row>
    <row r="111" spans="1:65" s="2" customFormat="1" ht="24" customHeight="1">
      <c r="A111" s="32"/>
      <c r="B111" s="33"/>
      <c r="C111" s="186" t="s">
        <v>370</v>
      </c>
      <c r="D111" s="186" t="s">
        <v>158</v>
      </c>
      <c r="E111" s="187" t="s">
        <v>833</v>
      </c>
      <c r="F111" s="188" t="s">
        <v>834</v>
      </c>
      <c r="G111" s="189" t="s">
        <v>166</v>
      </c>
      <c r="H111" s="190">
        <v>35</v>
      </c>
      <c r="I111" s="191"/>
      <c r="J111" s="192">
        <f>ROUND(I111*H111,2)</f>
        <v>0</v>
      </c>
      <c r="K111" s="193"/>
      <c r="L111" s="37"/>
      <c r="M111" s="194" t="s">
        <v>19</v>
      </c>
      <c r="N111" s="195" t="s">
        <v>44</v>
      </c>
      <c r="O111" s="62"/>
      <c r="P111" s="196">
        <f>O111*H111</f>
        <v>0</v>
      </c>
      <c r="Q111" s="196">
        <v>0</v>
      </c>
      <c r="R111" s="196">
        <f>Q111*H111</f>
        <v>0</v>
      </c>
      <c r="S111" s="196">
        <v>0.68</v>
      </c>
      <c r="T111" s="197">
        <f>S111*H111</f>
        <v>23.8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98" t="s">
        <v>162</v>
      </c>
      <c r="AT111" s="198" t="s">
        <v>158</v>
      </c>
      <c r="AU111" s="198" t="s">
        <v>83</v>
      </c>
      <c r="AY111" s="15" t="s">
        <v>156</v>
      </c>
      <c r="BE111" s="199">
        <f>IF(N111="základní",J111,0)</f>
        <v>0</v>
      </c>
      <c r="BF111" s="199">
        <f>IF(N111="snížená",J111,0)</f>
        <v>0</v>
      </c>
      <c r="BG111" s="199">
        <f>IF(N111="zákl. přenesená",J111,0)</f>
        <v>0</v>
      </c>
      <c r="BH111" s="199">
        <f>IF(N111="sníž. přenesená",J111,0)</f>
        <v>0</v>
      </c>
      <c r="BI111" s="199">
        <f>IF(N111="nulová",J111,0)</f>
        <v>0</v>
      </c>
      <c r="BJ111" s="15" t="s">
        <v>81</v>
      </c>
      <c r="BK111" s="199">
        <f>ROUND(I111*H111,2)</f>
        <v>0</v>
      </c>
      <c r="BL111" s="15" t="s">
        <v>162</v>
      </c>
      <c r="BM111" s="198" t="s">
        <v>835</v>
      </c>
    </row>
    <row r="112" spans="1:65" s="2" customFormat="1" ht="16.5" customHeight="1">
      <c r="A112" s="32"/>
      <c r="B112" s="33"/>
      <c r="C112" s="186" t="s">
        <v>374</v>
      </c>
      <c r="D112" s="186" t="s">
        <v>158</v>
      </c>
      <c r="E112" s="187" t="s">
        <v>515</v>
      </c>
      <c r="F112" s="188" t="s">
        <v>516</v>
      </c>
      <c r="G112" s="189" t="s">
        <v>166</v>
      </c>
      <c r="H112" s="190">
        <v>3.48</v>
      </c>
      <c r="I112" s="191"/>
      <c r="J112" s="192">
        <f>ROUND(I112*H112,2)</f>
        <v>0</v>
      </c>
      <c r="K112" s="193"/>
      <c r="L112" s="37"/>
      <c r="M112" s="194" t="s">
        <v>19</v>
      </c>
      <c r="N112" s="195" t="s">
        <v>44</v>
      </c>
      <c r="O112" s="62"/>
      <c r="P112" s="196">
        <f>O112*H112</f>
        <v>0</v>
      </c>
      <c r="Q112" s="196">
        <v>0</v>
      </c>
      <c r="R112" s="196">
        <f>Q112*H112</f>
        <v>0</v>
      </c>
      <c r="S112" s="196">
        <v>2.2000000000000002</v>
      </c>
      <c r="T112" s="197">
        <f>S112*H112</f>
        <v>7.6560000000000006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98" t="s">
        <v>162</v>
      </c>
      <c r="AT112" s="198" t="s">
        <v>158</v>
      </c>
      <c r="AU112" s="198" t="s">
        <v>83</v>
      </c>
      <c r="AY112" s="15" t="s">
        <v>156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15" t="s">
        <v>81</v>
      </c>
      <c r="BK112" s="199">
        <f>ROUND(I112*H112,2)</f>
        <v>0</v>
      </c>
      <c r="BL112" s="15" t="s">
        <v>162</v>
      </c>
      <c r="BM112" s="198" t="s">
        <v>836</v>
      </c>
    </row>
    <row r="113" spans="1:65" s="12" customFormat="1" ht="22.9" customHeight="1">
      <c r="B113" s="170"/>
      <c r="C113" s="171"/>
      <c r="D113" s="172" t="s">
        <v>72</v>
      </c>
      <c r="E113" s="184" t="s">
        <v>241</v>
      </c>
      <c r="F113" s="184" t="s">
        <v>242</v>
      </c>
      <c r="G113" s="171"/>
      <c r="H113" s="171"/>
      <c r="I113" s="174"/>
      <c r="J113" s="185">
        <f>BK113</f>
        <v>0</v>
      </c>
      <c r="K113" s="171"/>
      <c r="L113" s="176"/>
      <c r="M113" s="177"/>
      <c r="N113" s="178"/>
      <c r="O113" s="178"/>
      <c r="P113" s="179">
        <f>SUM(P114:P120)</f>
        <v>0</v>
      </c>
      <c r="Q113" s="178"/>
      <c r="R113" s="179">
        <f>SUM(R114:R120)</f>
        <v>0</v>
      </c>
      <c r="S113" s="178"/>
      <c r="T113" s="180">
        <f>SUM(T114:T120)</f>
        <v>0</v>
      </c>
      <c r="AR113" s="181" t="s">
        <v>81</v>
      </c>
      <c r="AT113" s="182" t="s">
        <v>72</v>
      </c>
      <c r="AU113" s="182" t="s">
        <v>81</v>
      </c>
      <c r="AY113" s="181" t="s">
        <v>156</v>
      </c>
      <c r="BK113" s="183">
        <f>SUM(BK114:BK120)</f>
        <v>0</v>
      </c>
    </row>
    <row r="114" spans="1:65" s="2" customFormat="1" ht="16.5" customHeight="1">
      <c r="A114" s="32"/>
      <c r="B114" s="33"/>
      <c r="C114" s="186" t="s">
        <v>378</v>
      </c>
      <c r="D114" s="186" t="s">
        <v>158</v>
      </c>
      <c r="E114" s="187" t="s">
        <v>379</v>
      </c>
      <c r="F114" s="188" t="s">
        <v>518</v>
      </c>
      <c r="G114" s="189" t="s">
        <v>195</v>
      </c>
      <c r="H114" s="190">
        <v>35.155000000000001</v>
      </c>
      <c r="I114" s="191"/>
      <c r="J114" s="192">
        <f t="shared" ref="J114:J120" si="10">ROUND(I114*H114,2)</f>
        <v>0</v>
      </c>
      <c r="K114" s="193"/>
      <c r="L114" s="37"/>
      <c r="M114" s="194" t="s">
        <v>19</v>
      </c>
      <c r="N114" s="195" t="s">
        <v>44</v>
      </c>
      <c r="O114" s="62"/>
      <c r="P114" s="196">
        <f t="shared" ref="P114:P120" si="11">O114*H114</f>
        <v>0</v>
      </c>
      <c r="Q114" s="196">
        <v>0</v>
      </c>
      <c r="R114" s="196">
        <f t="shared" ref="R114:R120" si="12">Q114*H114</f>
        <v>0</v>
      </c>
      <c r="S114" s="196">
        <v>0</v>
      </c>
      <c r="T114" s="197">
        <f t="shared" ref="T114:T120" si="13"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98" t="s">
        <v>162</v>
      </c>
      <c r="AT114" s="198" t="s">
        <v>158</v>
      </c>
      <c r="AU114" s="198" t="s">
        <v>83</v>
      </c>
      <c r="AY114" s="15" t="s">
        <v>156</v>
      </c>
      <c r="BE114" s="199">
        <f t="shared" ref="BE114:BE120" si="14">IF(N114="základní",J114,0)</f>
        <v>0</v>
      </c>
      <c r="BF114" s="199">
        <f t="shared" ref="BF114:BF120" si="15">IF(N114="snížená",J114,0)</f>
        <v>0</v>
      </c>
      <c r="BG114" s="199">
        <f t="shared" ref="BG114:BG120" si="16">IF(N114="zákl. přenesená",J114,0)</f>
        <v>0</v>
      </c>
      <c r="BH114" s="199">
        <f t="shared" ref="BH114:BH120" si="17">IF(N114="sníž. přenesená",J114,0)</f>
        <v>0</v>
      </c>
      <c r="BI114" s="199">
        <f t="shared" ref="BI114:BI120" si="18">IF(N114="nulová",J114,0)</f>
        <v>0</v>
      </c>
      <c r="BJ114" s="15" t="s">
        <v>81</v>
      </c>
      <c r="BK114" s="199">
        <f t="shared" ref="BK114:BK120" si="19">ROUND(I114*H114,2)</f>
        <v>0</v>
      </c>
      <c r="BL114" s="15" t="s">
        <v>162</v>
      </c>
      <c r="BM114" s="198" t="s">
        <v>837</v>
      </c>
    </row>
    <row r="115" spans="1:65" s="2" customFormat="1" ht="16.5" customHeight="1">
      <c r="A115" s="32"/>
      <c r="B115" s="33"/>
      <c r="C115" s="186" t="s">
        <v>382</v>
      </c>
      <c r="D115" s="186" t="s">
        <v>158</v>
      </c>
      <c r="E115" s="187" t="s">
        <v>383</v>
      </c>
      <c r="F115" s="188" t="s">
        <v>384</v>
      </c>
      <c r="G115" s="189" t="s">
        <v>195</v>
      </c>
      <c r="H115" s="190">
        <v>35.155000000000001</v>
      </c>
      <c r="I115" s="191"/>
      <c r="J115" s="192">
        <f t="shared" si="10"/>
        <v>0</v>
      </c>
      <c r="K115" s="193"/>
      <c r="L115" s="37"/>
      <c r="M115" s="194" t="s">
        <v>19</v>
      </c>
      <c r="N115" s="195" t="s">
        <v>44</v>
      </c>
      <c r="O115" s="62"/>
      <c r="P115" s="196">
        <f t="shared" si="11"/>
        <v>0</v>
      </c>
      <c r="Q115" s="196">
        <v>0</v>
      </c>
      <c r="R115" s="196">
        <f t="shared" si="12"/>
        <v>0</v>
      </c>
      <c r="S115" s="196">
        <v>0</v>
      </c>
      <c r="T115" s="197">
        <f t="shared" si="13"/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98" t="s">
        <v>162</v>
      </c>
      <c r="AT115" s="198" t="s">
        <v>158</v>
      </c>
      <c r="AU115" s="198" t="s">
        <v>83</v>
      </c>
      <c r="AY115" s="15" t="s">
        <v>156</v>
      </c>
      <c r="BE115" s="199">
        <f t="shared" si="14"/>
        <v>0</v>
      </c>
      <c r="BF115" s="199">
        <f t="shared" si="15"/>
        <v>0</v>
      </c>
      <c r="BG115" s="199">
        <f t="shared" si="16"/>
        <v>0</v>
      </c>
      <c r="BH115" s="199">
        <f t="shared" si="17"/>
        <v>0</v>
      </c>
      <c r="BI115" s="199">
        <f t="shared" si="18"/>
        <v>0</v>
      </c>
      <c r="BJ115" s="15" t="s">
        <v>81</v>
      </c>
      <c r="BK115" s="199">
        <f t="shared" si="19"/>
        <v>0</v>
      </c>
      <c r="BL115" s="15" t="s">
        <v>162</v>
      </c>
      <c r="BM115" s="198" t="s">
        <v>838</v>
      </c>
    </row>
    <row r="116" spans="1:65" s="2" customFormat="1" ht="24" customHeight="1">
      <c r="A116" s="32"/>
      <c r="B116" s="33"/>
      <c r="C116" s="186" t="s">
        <v>7</v>
      </c>
      <c r="D116" s="186" t="s">
        <v>158</v>
      </c>
      <c r="E116" s="187" t="s">
        <v>386</v>
      </c>
      <c r="F116" s="188" t="s">
        <v>387</v>
      </c>
      <c r="G116" s="189" t="s">
        <v>195</v>
      </c>
      <c r="H116" s="190">
        <v>0.5</v>
      </c>
      <c r="I116" s="191"/>
      <c r="J116" s="192">
        <f t="shared" si="10"/>
        <v>0</v>
      </c>
      <c r="K116" s="193"/>
      <c r="L116" s="37"/>
      <c r="M116" s="194" t="s">
        <v>19</v>
      </c>
      <c r="N116" s="195" t="s">
        <v>44</v>
      </c>
      <c r="O116" s="62"/>
      <c r="P116" s="196">
        <f t="shared" si="11"/>
        <v>0</v>
      </c>
      <c r="Q116" s="196">
        <v>0</v>
      </c>
      <c r="R116" s="196">
        <f t="shared" si="12"/>
        <v>0</v>
      </c>
      <c r="S116" s="196">
        <v>0</v>
      </c>
      <c r="T116" s="197">
        <f t="shared" si="13"/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98" t="s">
        <v>162</v>
      </c>
      <c r="AT116" s="198" t="s">
        <v>158</v>
      </c>
      <c r="AU116" s="198" t="s">
        <v>83</v>
      </c>
      <c r="AY116" s="15" t="s">
        <v>156</v>
      </c>
      <c r="BE116" s="199">
        <f t="shared" si="14"/>
        <v>0</v>
      </c>
      <c r="BF116" s="199">
        <f t="shared" si="15"/>
        <v>0</v>
      </c>
      <c r="BG116" s="199">
        <f t="shared" si="16"/>
        <v>0</v>
      </c>
      <c r="BH116" s="199">
        <f t="shared" si="17"/>
        <v>0</v>
      </c>
      <c r="BI116" s="199">
        <f t="shared" si="18"/>
        <v>0</v>
      </c>
      <c r="BJ116" s="15" t="s">
        <v>81</v>
      </c>
      <c r="BK116" s="199">
        <f t="shared" si="19"/>
        <v>0</v>
      </c>
      <c r="BL116" s="15" t="s">
        <v>162</v>
      </c>
      <c r="BM116" s="198" t="s">
        <v>839</v>
      </c>
    </row>
    <row r="117" spans="1:65" s="2" customFormat="1" ht="16.5" customHeight="1">
      <c r="A117" s="32"/>
      <c r="B117" s="33"/>
      <c r="C117" s="186" t="s">
        <v>389</v>
      </c>
      <c r="D117" s="186" t="s">
        <v>158</v>
      </c>
      <c r="E117" s="187" t="s">
        <v>244</v>
      </c>
      <c r="F117" s="188" t="s">
        <v>245</v>
      </c>
      <c r="G117" s="189" t="s">
        <v>195</v>
      </c>
      <c r="H117" s="190">
        <v>35.155000000000001</v>
      </c>
      <c r="I117" s="191"/>
      <c r="J117" s="192">
        <f t="shared" si="10"/>
        <v>0</v>
      </c>
      <c r="K117" s="193"/>
      <c r="L117" s="37"/>
      <c r="M117" s="194" t="s">
        <v>19</v>
      </c>
      <c r="N117" s="195" t="s">
        <v>44</v>
      </c>
      <c r="O117" s="62"/>
      <c r="P117" s="196">
        <f t="shared" si="11"/>
        <v>0</v>
      </c>
      <c r="Q117" s="196">
        <v>0</v>
      </c>
      <c r="R117" s="196">
        <f t="shared" si="12"/>
        <v>0</v>
      </c>
      <c r="S117" s="196">
        <v>0</v>
      </c>
      <c r="T117" s="197">
        <f t="shared" si="13"/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8" t="s">
        <v>162</v>
      </c>
      <c r="AT117" s="198" t="s">
        <v>158</v>
      </c>
      <c r="AU117" s="198" t="s">
        <v>83</v>
      </c>
      <c r="AY117" s="15" t="s">
        <v>156</v>
      </c>
      <c r="BE117" s="199">
        <f t="shared" si="14"/>
        <v>0</v>
      </c>
      <c r="BF117" s="199">
        <f t="shared" si="15"/>
        <v>0</v>
      </c>
      <c r="BG117" s="199">
        <f t="shared" si="16"/>
        <v>0</v>
      </c>
      <c r="BH117" s="199">
        <f t="shared" si="17"/>
        <v>0</v>
      </c>
      <c r="BI117" s="199">
        <f t="shared" si="18"/>
        <v>0</v>
      </c>
      <c r="BJ117" s="15" t="s">
        <v>81</v>
      </c>
      <c r="BK117" s="199">
        <f t="shared" si="19"/>
        <v>0</v>
      </c>
      <c r="BL117" s="15" t="s">
        <v>162</v>
      </c>
      <c r="BM117" s="198" t="s">
        <v>840</v>
      </c>
    </row>
    <row r="118" spans="1:65" s="2" customFormat="1" ht="24" customHeight="1">
      <c r="A118" s="32"/>
      <c r="B118" s="33"/>
      <c r="C118" s="186" t="s">
        <v>393</v>
      </c>
      <c r="D118" s="186" t="s">
        <v>158</v>
      </c>
      <c r="E118" s="187" t="s">
        <v>248</v>
      </c>
      <c r="F118" s="188" t="s">
        <v>249</v>
      </c>
      <c r="G118" s="189" t="s">
        <v>195</v>
      </c>
      <c r="H118" s="190">
        <v>667.94500000000005</v>
      </c>
      <c r="I118" s="191"/>
      <c r="J118" s="192">
        <f t="shared" si="10"/>
        <v>0</v>
      </c>
      <c r="K118" s="193"/>
      <c r="L118" s="37"/>
      <c r="M118" s="194" t="s">
        <v>19</v>
      </c>
      <c r="N118" s="195" t="s">
        <v>44</v>
      </c>
      <c r="O118" s="62"/>
      <c r="P118" s="196">
        <f t="shared" si="11"/>
        <v>0</v>
      </c>
      <c r="Q118" s="196">
        <v>0</v>
      </c>
      <c r="R118" s="196">
        <f t="shared" si="12"/>
        <v>0</v>
      </c>
      <c r="S118" s="196">
        <v>0</v>
      </c>
      <c r="T118" s="197">
        <f t="shared" si="13"/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98" t="s">
        <v>162</v>
      </c>
      <c r="AT118" s="198" t="s">
        <v>158</v>
      </c>
      <c r="AU118" s="198" t="s">
        <v>83</v>
      </c>
      <c r="AY118" s="15" t="s">
        <v>156</v>
      </c>
      <c r="BE118" s="199">
        <f t="shared" si="14"/>
        <v>0</v>
      </c>
      <c r="BF118" s="199">
        <f t="shared" si="15"/>
        <v>0</v>
      </c>
      <c r="BG118" s="199">
        <f t="shared" si="16"/>
        <v>0</v>
      </c>
      <c r="BH118" s="199">
        <f t="shared" si="17"/>
        <v>0</v>
      </c>
      <c r="BI118" s="199">
        <f t="shared" si="18"/>
        <v>0</v>
      </c>
      <c r="BJ118" s="15" t="s">
        <v>81</v>
      </c>
      <c r="BK118" s="199">
        <f t="shared" si="19"/>
        <v>0</v>
      </c>
      <c r="BL118" s="15" t="s">
        <v>162</v>
      </c>
      <c r="BM118" s="198" t="s">
        <v>841</v>
      </c>
    </row>
    <row r="119" spans="1:65" s="2" customFormat="1" ht="24" customHeight="1">
      <c r="A119" s="32"/>
      <c r="B119" s="33"/>
      <c r="C119" s="186" t="s">
        <v>395</v>
      </c>
      <c r="D119" s="186" t="s">
        <v>158</v>
      </c>
      <c r="E119" s="187" t="s">
        <v>252</v>
      </c>
      <c r="F119" s="188" t="s">
        <v>253</v>
      </c>
      <c r="G119" s="189" t="s">
        <v>195</v>
      </c>
      <c r="H119" s="190">
        <v>1</v>
      </c>
      <c r="I119" s="191"/>
      <c r="J119" s="192">
        <f t="shared" si="10"/>
        <v>0</v>
      </c>
      <c r="K119" s="193"/>
      <c r="L119" s="37"/>
      <c r="M119" s="194" t="s">
        <v>19</v>
      </c>
      <c r="N119" s="195" t="s">
        <v>44</v>
      </c>
      <c r="O119" s="62"/>
      <c r="P119" s="196">
        <f t="shared" si="11"/>
        <v>0</v>
      </c>
      <c r="Q119" s="196">
        <v>0</v>
      </c>
      <c r="R119" s="196">
        <f t="shared" si="12"/>
        <v>0</v>
      </c>
      <c r="S119" s="196">
        <v>0</v>
      </c>
      <c r="T119" s="197">
        <f t="shared" si="13"/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8" t="s">
        <v>162</v>
      </c>
      <c r="AT119" s="198" t="s">
        <v>158</v>
      </c>
      <c r="AU119" s="198" t="s">
        <v>83</v>
      </c>
      <c r="AY119" s="15" t="s">
        <v>156</v>
      </c>
      <c r="BE119" s="199">
        <f t="shared" si="14"/>
        <v>0</v>
      </c>
      <c r="BF119" s="199">
        <f t="shared" si="15"/>
        <v>0</v>
      </c>
      <c r="BG119" s="199">
        <f t="shared" si="16"/>
        <v>0</v>
      </c>
      <c r="BH119" s="199">
        <f t="shared" si="17"/>
        <v>0</v>
      </c>
      <c r="BI119" s="199">
        <f t="shared" si="18"/>
        <v>0</v>
      </c>
      <c r="BJ119" s="15" t="s">
        <v>81</v>
      </c>
      <c r="BK119" s="199">
        <f t="shared" si="19"/>
        <v>0</v>
      </c>
      <c r="BL119" s="15" t="s">
        <v>162</v>
      </c>
      <c r="BM119" s="198" t="s">
        <v>842</v>
      </c>
    </row>
    <row r="120" spans="1:65" s="2" customFormat="1" ht="24" customHeight="1">
      <c r="A120" s="32"/>
      <c r="B120" s="33"/>
      <c r="C120" s="186" t="s">
        <v>397</v>
      </c>
      <c r="D120" s="186" t="s">
        <v>158</v>
      </c>
      <c r="E120" s="187" t="s">
        <v>260</v>
      </c>
      <c r="F120" s="188" t="s">
        <v>261</v>
      </c>
      <c r="G120" s="189" t="s">
        <v>195</v>
      </c>
      <c r="H120" s="190">
        <v>33.655000000000001</v>
      </c>
      <c r="I120" s="191"/>
      <c r="J120" s="192">
        <f t="shared" si="10"/>
        <v>0</v>
      </c>
      <c r="K120" s="193"/>
      <c r="L120" s="37"/>
      <c r="M120" s="194" t="s">
        <v>19</v>
      </c>
      <c r="N120" s="195" t="s">
        <v>44</v>
      </c>
      <c r="O120" s="62"/>
      <c r="P120" s="196">
        <f t="shared" si="11"/>
        <v>0</v>
      </c>
      <c r="Q120" s="196">
        <v>0</v>
      </c>
      <c r="R120" s="196">
        <f t="shared" si="12"/>
        <v>0</v>
      </c>
      <c r="S120" s="196">
        <v>0</v>
      </c>
      <c r="T120" s="197">
        <f t="shared" si="13"/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8" t="s">
        <v>162</v>
      </c>
      <c r="AT120" s="198" t="s">
        <v>158</v>
      </c>
      <c r="AU120" s="198" t="s">
        <v>83</v>
      </c>
      <c r="AY120" s="15" t="s">
        <v>156</v>
      </c>
      <c r="BE120" s="199">
        <f t="shared" si="14"/>
        <v>0</v>
      </c>
      <c r="BF120" s="199">
        <f t="shared" si="15"/>
        <v>0</v>
      </c>
      <c r="BG120" s="199">
        <f t="shared" si="16"/>
        <v>0</v>
      </c>
      <c r="BH120" s="199">
        <f t="shared" si="17"/>
        <v>0</v>
      </c>
      <c r="BI120" s="199">
        <f t="shared" si="18"/>
        <v>0</v>
      </c>
      <c r="BJ120" s="15" t="s">
        <v>81</v>
      </c>
      <c r="BK120" s="199">
        <f t="shared" si="19"/>
        <v>0</v>
      </c>
      <c r="BL120" s="15" t="s">
        <v>162</v>
      </c>
      <c r="BM120" s="198" t="s">
        <v>843</v>
      </c>
    </row>
    <row r="121" spans="1:65" s="12" customFormat="1" ht="25.9" customHeight="1">
      <c r="B121" s="170"/>
      <c r="C121" s="171"/>
      <c r="D121" s="172" t="s">
        <v>72</v>
      </c>
      <c r="E121" s="173" t="s">
        <v>263</v>
      </c>
      <c r="F121" s="173" t="s">
        <v>264</v>
      </c>
      <c r="G121" s="171"/>
      <c r="H121" s="171"/>
      <c r="I121" s="174"/>
      <c r="J121" s="175">
        <f>BK121</f>
        <v>0</v>
      </c>
      <c r="K121" s="171"/>
      <c r="L121" s="176"/>
      <c r="M121" s="177"/>
      <c r="N121" s="178"/>
      <c r="O121" s="178"/>
      <c r="P121" s="179">
        <f>P122+P125+P128</f>
        <v>0</v>
      </c>
      <c r="Q121" s="178"/>
      <c r="R121" s="179">
        <f>R122+R125+R128</f>
        <v>0</v>
      </c>
      <c r="S121" s="178"/>
      <c r="T121" s="180">
        <f>T122+T125+T128</f>
        <v>0.36111399999999999</v>
      </c>
      <c r="AR121" s="181" t="s">
        <v>83</v>
      </c>
      <c r="AT121" s="182" t="s">
        <v>72</v>
      </c>
      <c r="AU121" s="182" t="s">
        <v>73</v>
      </c>
      <c r="AY121" s="181" t="s">
        <v>156</v>
      </c>
      <c r="BK121" s="183">
        <f>BK122+BK125+BK128</f>
        <v>0</v>
      </c>
    </row>
    <row r="122" spans="1:65" s="12" customFormat="1" ht="22.9" customHeight="1">
      <c r="B122" s="170"/>
      <c r="C122" s="171"/>
      <c r="D122" s="172" t="s">
        <v>72</v>
      </c>
      <c r="E122" s="184" t="s">
        <v>401</v>
      </c>
      <c r="F122" s="184" t="s">
        <v>402</v>
      </c>
      <c r="G122" s="171"/>
      <c r="H122" s="171"/>
      <c r="I122" s="174"/>
      <c r="J122" s="185">
        <f>BK122</f>
        <v>0</v>
      </c>
      <c r="K122" s="171"/>
      <c r="L122" s="176"/>
      <c r="M122" s="177"/>
      <c r="N122" s="178"/>
      <c r="O122" s="178"/>
      <c r="P122" s="179">
        <f>SUM(P123:P124)</f>
        <v>0</v>
      </c>
      <c r="Q122" s="178"/>
      <c r="R122" s="179">
        <f>SUM(R123:R124)</f>
        <v>0</v>
      </c>
      <c r="S122" s="178"/>
      <c r="T122" s="180">
        <f>SUM(T123:T124)</f>
        <v>0.18559999999999999</v>
      </c>
      <c r="AR122" s="181" t="s">
        <v>83</v>
      </c>
      <c r="AT122" s="182" t="s">
        <v>72</v>
      </c>
      <c r="AU122" s="182" t="s">
        <v>81</v>
      </c>
      <c r="AY122" s="181" t="s">
        <v>156</v>
      </c>
      <c r="BK122" s="183">
        <f>SUM(BK123:BK124)</f>
        <v>0</v>
      </c>
    </row>
    <row r="123" spans="1:65" s="2" customFormat="1" ht="16.5" customHeight="1">
      <c r="A123" s="32"/>
      <c r="B123" s="33"/>
      <c r="C123" s="186" t="s">
        <v>399</v>
      </c>
      <c r="D123" s="186" t="s">
        <v>158</v>
      </c>
      <c r="E123" s="187" t="s">
        <v>403</v>
      </c>
      <c r="F123" s="188" t="s">
        <v>404</v>
      </c>
      <c r="G123" s="189" t="s">
        <v>161</v>
      </c>
      <c r="H123" s="190">
        <v>11.6</v>
      </c>
      <c r="I123" s="191"/>
      <c r="J123" s="192">
        <f>ROUND(I123*H123,2)</f>
        <v>0</v>
      </c>
      <c r="K123" s="193"/>
      <c r="L123" s="37"/>
      <c r="M123" s="194" t="s">
        <v>19</v>
      </c>
      <c r="N123" s="195" t="s">
        <v>44</v>
      </c>
      <c r="O123" s="62"/>
      <c r="P123" s="196">
        <f>O123*H123</f>
        <v>0</v>
      </c>
      <c r="Q123" s="196">
        <v>0</v>
      </c>
      <c r="R123" s="196">
        <f>Q123*H123</f>
        <v>0</v>
      </c>
      <c r="S123" s="196">
        <v>0.01</v>
      </c>
      <c r="T123" s="197">
        <f>S123*H123</f>
        <v>0.11599999999999999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8" t="s">
        <v>270</v>
      </c>
      <c r="AT123" s="198" t="s">
        <v>158</v>
      </c>
      <c r="AU123" s="198" t="s">
        <v>83</v>
      </c>
      <c r="AY123" s="15" t="s">
        <v>156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5" t="s">
        <v>81</v>
      </c>
      <c r="BK123" s="199">
        <f>ROUND(I123*H123,2)</f>
        <v>0</v>
      </c>
      <c r="BL123" s="15" t="s">
        <v>270</v>
      </c>
      <c r="BM123" s="198" t="s">
        <v>844</v>
      </c>
    </row>
    <row r="124" spans="1:65" s="2" customFormat="1" ht="16.5" customHeight="1">
      <c r="A124" s="32"/>
      <c r="B124" s="33"/>
      <c r="C124" s="186" t="s">
        <v>251</v>
      </c>
      <c r="D124" s="186" t="s">
        <v>158</v>
      </c>
      <c r="E124" s="187" t="s">
        <v>406</v>
      </c>
      <c r="F124" s="188" t="s">
        <v>407</v>
      </c>
      <c r="G124" s="189" t="s">
        <v>161</v>
      </c>
      <c r="H124" s="190">
        <v>11.6</v>
      </c>
      <c r="I124" s="191"/>
      <c r="J124" s="192">
        <f>ROUND(I124*H124,2)</f>
        <v>0</v>
      </c>
      <c r="K124" s="193"/>
      <c r="L124" s="37"/>
      <c r="M124" s="194" t="s">
        <v>19</v>
      </c>
      <c r="N124" s="195" t="s">
        <v>44</v>
      </c>
      <c r="O124" s="62"/>
      <c r="P124" s="196">
        <f>O124*H124</f>
        <v>0</v>
      </c>
      <c r="Q124" s="196">
        <v>0</v>
      </c>
      <c r="R124" s="196">
        <f>Q124*H124</f>
        <v>0</v>
      </c>
      <c r="S124" s="196">
        <v>6.0000000000000001E-3</v>
      </c>
      <c r="T124" s="197">
        <f>S124*H124</f>
        <v>6.9599999999999995E-2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8" t="s">
        <v>270</v>
      </c>
      <c r="AT124" s="198" t="s">
        <v>158</v>
      </c>
      <c r="AU124" s="198" t="s">
        <v>83</v>
      </c>
      <c r="AY124" s="15" t="s">
        <v>156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5" t="s">
        <v>81</v>
      </c>
      <c r="BK124" s="199">
        <f>ROUND(I124*H124,2)</f>
        <v>0</v>
      </c>
      <c r="BL124" s="15" t="s">
        <v>270</v>
      </c>
      <c r="BM124" s="198" t="s">
        <v>845</v>
      </c>
    </row>
    <row r="125" spans="1:65" s="12" customFormat="1" ht="22.9" customHeight="1">
      <c r="B125" s="170"/>
      <c r="C125" s="171"/>
      <c r="D125" s="172" t="s">
        <v>72</v>
      </c>
      <c r="E125" s="184" t="s">
        <v>418</v>
      </c>
      <c r="F125" s="184" t="s">
        <v>419</v>
      </c>
      <c r="G125" s="171"/>
      <c r="H125" s="171"/>
      <c r="I125" s="174"/>
      <c r="J125" s="185">
        <f>BK125</f>
        <v>0</v>
      </c>
      <c r="K125" s="171"/>
      <c r="L125" s="176"/>
      <c r="M125" s="177"/>
      <c r="N125" s="178"/>
      <c r="O125" s="178"/>
      <c r="P125" s="179">
        <f>SUM(P126:P127)</f>
        <v>0</v>
      </c>
      <c r="Q125" s="178"/>
      <c r="R125" s="179">
        <f>SUM(R126:R127)</f>
        <v>0</v>
      </c>
      <c r="S125" s="178"/>
      <c r="T125" s="180">
        <f>SUM(T126:T127)</f>
        <v>2.5514000000000002E-2</v>
      </c>
      <c r="AR125" s="181" t="s">
        <v>83</v>
      </c>
      <c r="AT125" s="182" t="s">
        <v>72</v>
      </c>
      <c r="AU125" s="182" t="s">
        <v>81</v>
      </c>
      <c r="AY125" s="181" t="s">
        <v>156</v>
      </c>
      <c r="BK125" s="183">
        <f>SUM(BK126:BK127)</f>
        <v>0</v>
      </c>
    </row>
    <row r="126" spans="1:65" s="2" customFormat="1" ht="16.5" customHeight="1">
      <c r="A126" s="32"/>
      <c r="B126" s="33"/>
      <c r="C126" s="186" t="s">
        <v>255</v>
      </c>
      <c r="D126" s="186" t="s">
        <v>158</v>
      </c>
      <c r="E126" s="187" t="s">
        <v>424</v>
      </c>
      <c r="F126" s="188" t="s">
        <v>425</v>
      </c>
      <c r="G126" s="189" t="s">
        <v>275</v>
      </c>
      <c r="H126" s="190">
        <v>3.3</v>
      </c>
      <c r="I126" s="191"/>
      <c r="J126" s="192">
        <f>ROUND(I126*H126,2)</f>
        <v>0</v>
      </c>
      <c r="K126" s="193"/>
      <c r="L126" s="37"/>
      <c r="M126" s="194" t="s">
        <v>19</v>
      </c>
      <c r="N126" s="195" t="s">
        <v>44</v>
      </c>
      <c r="O126" s="62"/>
      <c r="P126" s="196">
        <f>O126*H126</f>
        <v>0</v>
      </c>
      <c r="Q126" s="196">
        <v>0</v>
      </c>
      <c r="R126" s="196">
        <f>Q126*H126</f>
        <v>0</v>
      </c>
      <c r="S126" s="196">
        <v>1.7700000000000001E-3</v>
      </c>
      <c r="T126" s="197">
        <f>S126*H126</f>
        <v>5.8409999999999998E-3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8" t="s">
        <v>270</v>
      </c>
      <c r="AT126" s="198" t="s">
        <v>158</v>
      </c>
      <c r="AU126" s="198" t="s">
        <v>83</v>
      </c>
      <c r="AY126" s="15" t="s">
        <v>156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5" t="s">
        <v>81</v>
      </c>
      <c r="BK126" s="199">
        <f>ROUND(I126*H126,2)</f>
        <v>0</v>
      </c>
      <c r="BL126" s="15" t="s">
        <v>270</v>
      </c>
      <c r="BM126" s="198" t="s">
        <v>846</v>
      </c>
    </row>
    <row r="127" spans="1:65" s="2" customFormat="1" ht="16.5" customHeight="1">
      <c r="A127" s="32"/>
      <c r="B127" s="33"/>
      <c r="C127" s="186" t="s">
        <v>411</v>
      </c>
      <c r="D127" s="186" t="s">
        <v>158</v>
      </c>
      <c r="E127" s="187" t="s">
        <v>428</v>
      </c>
      <c r="F127" s="188" t="s">
        <v>429</v>
      </c>
      <c r="G127" s="189" t="s">
        <v>275</v>
      </c>
      <c r="H127" s="190">
        <v>10.3</v>
      </c>
      <c r="I127" s="191"/>
      <c r="J127" s="192">
        <f>ROUND(I127*H127,2)</f>
        <v>0</v>
      </c>
      <c r="K127" s="193"/>
      <c r="L127" s="37"/>
      <c r="M127" s="194" t="s">
        <v>19</v>
      </c>
      <c r="N127" s="195" t="s">
        <v>44</v>
      </c>
      <c r="O127" s="62"/>
      <c r="P127" s="196">
        <f>O127*H127</f>
        <v>0</v>
      </c>
      <c r="Q127" s="196">
        <v>0</v>
      </c>
      <c r="R127" s="196">
        <f>Q127*H127</f>
        <v>0</v>
      </c>
      <c r="S127" s="196">
        <v>1.91E-3</v>
      </c>
      <c r="T127" s="197">
        <f>S127*H127</f>
        <v>1.9673000000000003E-2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8" t="s">
        <v>270</v>
      </c>
      <c r="AT127" s="198" t="s">
        <v>158</v>
      </c>
      <c r="AU127" s="198" t="s">
        <v>83</v>
      </c>
      <c r="AY127" s="15" t="s">
        <v>156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5" t="s">
        <v>81</v>
      </c>
      <c r="BK127" s="199">
        <f>ROUND(I127*H127,2)</f>
        <v>0</v>
      </c>
      <c r="BL127" s="15" t="s">
        <v>270</v>
      </c>
      <c r="BM127" s="198" t="s">
        <v>847</v>
      </c>
    </row>
    <row r="128" spans="1:65" s="12" customFormat="1" ht="22.9" customHeight="1">
      <c r="B128" s="170"/>
      <c r="C128" s="171"/>
      <c r="D128" s="172" t="s">
        <v>72</v>
      </c>
      <c r="E128" s="184" t="s">
        <v>277</v>
      </c>
      <c r="F128" s="184" t="s">
        <v>278</v>
      </c>
      <c r="G128" s="171"/>
      <c r="H128" s="171"/>
      <c r="I128" s="174"/>
      <c r="J128" s="185">
        <f>BK128</f>
        <v>0</v>
      </c>
      <c r="K128" s="171"/>
      <c r="L128" s="176"/>
      <c r="M128" s="177"/>
      <c r="N128" s="178"/>
      <c r="O128" s="178"/>
      <c r="P128" s="179">
        <f>P129</f>
        <v>0</v>
      </c>
      <c r="Q128" s="178"/>
      <c r="R128" s="179">
        <f>R129</f>
        <v>0</v>
      </c>
      <c r="S128" s="178"/>
      <c r="T128" s="180">
        <f>T129</f>
        <v>0.15</v>
      </c>
      <c r="AR128" s="181" t="s">
        <v>83</v>
      </c>
      <c r="AT128" s="182" t="s">
        <v>72</v>
      </c>
      <c r="AU128" s="182" t="s">
        <v>81</v>
      </c>
      <c r="AY128" s="181" t="s">
        <v>156</v>
      </c>
      <c r="BK128" s="183">
        <f>BK129</f>
        <v>0</v>
      </c>
    </row>
    <row r="129" spans="1:65" s="2" customFormat="1" ht="24" customHeight="1">
      <c r="A129" s="32"/>
      <c r="B129" s="33"/>
      <c r="C129" s="186" t="s">
        <v>267</v>
      </c>
      <c r="D129" s="186" t="s">
        <v>158</v>
      </c>
      <c r="E129" s="187" t="s">
        <v>544</v>
      </c>
      <c r="F129" s="188" t="s">
        <v>545</v>
      </c>
      <c r="G129" s="189" t="s">
        <v>204</v>
      </c>
      <c r="H129" s="190">
        <v>150</v>
      </c>
      <c r="I129" s="191"/>
      <c r="J129" s="192">
        <f>ROUND(I129*H129,2)</f>
        <v>0</v>
      </c>
      <c r="K129" s="193"/>
      <c r="L129" s="37"/>
      <c r="M129" s="194" t="s">
        <v>19</v>
      </c>
      <c r="N129" s="195" t="s">
        <v>44</v>
      </c>
      <c r="O129" s="62"/>
      <c r="P129" s="196">
        <f>O129*H129</f>
        <v>0</v>
      </c>
      <c r="Q129" s="196">
        <v>0</v>
      </c>
      <c r="R129" s="196">
        <f>Q129*H129</f>
        <v>0</v>
      </c>
      <c r="S129" s="196">
        <v>1E-3</v>
      </c>
      <c r="T129" s="197">
        <f>S129*H129</f>
        <v>0.15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8" t="s">
        <v>270</v>
      </c>
      <c r="AT129" s="198" t="s">
        <v>158</v>
      </c>
      <c r="AU129" s="198" t="s">
        <v>83</v>
      </c>
      <c r="AY129" s="15" t="s">
        <v>156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5" t="s">
        <v>81</v>
      </c>
      <c r="BK129" s="199">
        <f>ROUND(I129*H129,2)</f>
        <v>0</v>
      </c>
      <c r="BL129" s="15" t="s">
        <v>270</v>
      </c>
      <c r="BM129" s="198" t="s">
        <v>848</v>
      </c>
    </row>
    <row r="130" spans="1:65" s="12" customFormat="1" ht="25.9" customHeight="1">
      <c r="B130" s="170"/>
      <c r="C130" s="171"/>
      <c r="D130" s="172" t="s">
        <v>72</v>
      </c>
      <c r="E130" s="173" t="s">
        <v>320</v>
      </c>
      <c r="F130" s="173" t="s">
        <v>321</v>
      </c>
      <c r="G130" s="171"/>
      <c r="H130" s="171"/>
      <c r="I130" s="174"/>
      <c r="J130" s="175">
        <f>BK130</f>
        <v>0</v>
      </c>
      <c r="K130" s="171"/>
      <c r="L130" s="176"/>
      <c r="M130" s="177"/>
      <c r="N130" s="178"/>
      <c r="O130" s="178"/>
      <c r="P130" s="179">
        <f>P131+P133+P135</f>
        <v>0</v>
      </c>
      <c r="Q130" s="178"/>
      <c r="R130" s="179">
        <f>R131+R133+R135</f>
        <v>0</v>
      </c>
      <c r="S130" s="178"/>
      <c r="T130" s="180">
        <f>T131+T133+T135</f>
        <v>0</v>
      </c>
      <c r="AR130" s="181" t="s">
        <v>175</v>
      </c>
      <c r="AT130" s="182" t="s">
        <v>72</v>
      </c>
      <c r="AU130" s="182" t="s">
        <v>73</v>
      </c>
      <c r="AY130" s="181" t="s">
        <v>156</v>
      </c>
      <c r="BK130" s="183">
        <f>BK131+BK133+BK135</f>
        <v>0</v>
      </c>
    </row>
    <row r="131" spans="1:65" s="12" customFormat="1" ht="22.9" customHeight="1">
      <c r="B131" s="170"/>
      <c r="C131" s="171"/>
      <c r="D131" s="172" t="s">
        <v>72</v>
      </c>
      <c r="E131" s="184" t="s">
        <v>322</v>
      </c>
      <c r="F131" s="184" t="s">
        <v>323</v>
      </c>
      <c r="G131" s="171"/>
      <c r="H131" s="171"/>
      <c r="I131" s="174"/>
      <c r="J131" s="185">
        <f>BK131</f>
        <v>0</v>
      </c>
      <c r="K131" s="171"/>
      <c r="L131" s="176"/>
      <c r="M131" s="177"/>
      <c r="N131" s="178"/>
      <c r="O131" s="178"/>
      <c r="P131" s="179">
        <f>P132</f>
        <v>0</v>
      </c>
      <c r="Q131" s="178"/>
      <c r="R131" s="179">
        <f>R132</f>
        <v>0</v>
      </c>
      <c r="S131" s="178"/>
      <c r="T131" s="180">
        <f>T132</f>
        <v>0</v>
      </c>
      <c r="AR131" s="181" t="s">
        <v>175</v>
      </c>
      <c r="AT131" s="182" t="s">
        <v>72</v>
      </c>
      <c r="AU131" s="182" t="s">
        <v>81</v>
      </c>
      <c r="AY131" s="181" t="s">
        <v>156</v>
      </c>
      <c r="BK131" s="183">
        <f>BK132</f>
        <v>0</v>
      </c>
    </row>
    <row r="132" spans="1:65" s="2" customFormat="1" ht="24" customHeight="1">
      <c r="A132" s="32"/>
      <c r="B132" s="33"/>
      <c r="C132" s="186" t="s">
        <v>272</v>
      </c>
      <c r="D132" s="186" t="s">
        <v>158</v>
      </c>
      <c r="E132" s="187" t="s">
        <v>325</v>
      </c>
      <c r="F132" s="188" t="s">
        <v>326</v>
      </c>
      <c r="G132" s="189" t="s">
        <v>327</v>
      </c>
      <c r="H132" s="190">
        <v>1</v>
      </c>
      <c r="I132" s="191"/>
      <c r="J132" s="192">
        <f>ROUND(I132*H132,2)</f>
        <v>0</v>
      </c>
      <c r="K132" s="193"/>
      <c r="L132" s="37"/>
      <c r="M132" s="194" t="s">
        <v>19</v>
      </c>
      <c r="N132" s="195" t="s">
        <v>44</v>
      </c>
      <c r="O132" s="62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8" t="s">
        <v>328</v>
      </c>
      <c r="AT132" s="198" t="s">
        <v>158</v>
      </c>
      <c r="AU132" s="198" t="s">
        <v>83</v>
      </c>
      <c r="AY132" s="15" t="s">
        <v>156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5" t="s">
        <v>81</v>
      </c>
      <c r="BK132" s="199">
        <f>ROUND(I132*H132,2)</f>
        <v>0</v>
      </c>
      <c r="BL132" s="15" t="s">
        <v>328</v>
      </c>
      <c r="BM132" s="198" t="s">
        <v>849</v>
      </c>
    </row>
    <row r="133" spans="1:65" s="12" customFormat="1" ht="22.9" customHeight="1">
      <c r="B133" s="170"/>
      <c r="C133" s="171"/>
      <c r="D133" s="172" t="s">
        <v>72</v>
      </c>
      <c r="E133" s="184" t="s">
        <v>330</v>
      </c>
      <c r="F133" s="184" t="s">
        <v>331</v>
      </c>
      <c r="G133" s="171"/>
      <c r="H133" s="171"/>
      <c r="I133" s="174"/>
      <c r="J133" s="185">
        <f>BK133</f>
        <v>0</v>
      </c>
      <c r="K133" s="171"/>
      <c r="L133" s="176"/>
      <c r="M133" s="177"/>
      <c r="N133" s="178"/>
      <c r="O133" s="178"/>
      <c r="P133" s="179">
        <f>P134</f>
        <v>0</v>
      </c>
      <c r="Q133" s="178"/>
      <c r="R133" s="179">
        <f>R134</f>
        <v>0</v>
      </c>
      <c r="S133" s="178"/>
      <c r="T133" s="180">
        <f>T134</f>
        <v>0</v>
      </c>
      <c r="AR133" s="181" t="s">
        <v>175</v>
      </c>
      <c r="AT133" s="182" t="s">
        <v>72</v>
      </c>
      <c r="AU133" s="182" t="s">
        <v>81</v>
      </c>
      <c r="AY133" s="181" t="s">
        <v>156</v>
      </c>
      <c r="BK133" s="183">
        <f>BK134</f>
        <v>0</v>
      </c>
    </row>
    <row r="134" spans="1:65" s="2" customFormat="1" ht="16.5" customHeight="1">
      <c r="A134" s="32"/>
      <c r="B134" s="33"/>
      <c r="C134" s="186" t="s">
        <v>423</v>
      </c>
      <c r="D134" s="186" t="s">
        <v>158</v>
      </c>
      <c r="E134" s="187" t="s">
        <v>333</v>
      </c>
      <c r="F134" s="188" t="s">
        <v>334</v>
      </c>
      <c r="G134" s="189" t="s">
        <v>327</v>
      </c>
      <c r="H134" s="190">
        <v>1</v>
      </c>
      <c r="I134" s="191"/>
      <c r="J134" s="192">
        <f>ROUND(I134*H134,2)</f>
        <v>0</v>
      </c>
      <c r="K134" s="193"/>
      <c r="L134" s="37"/>
      <c r="M134" s="194" t="s">
        <v>19</v>
      </c>
      <c r="N134" s="195" t="s">
        <v>44</v>
      </c>
      <c r="O134" s="62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8" t="s">
        <v>328</v>
      </c>
      <c r="AT134" s="198" t="s">
        <v>158</v>
      </c>
      <c r="AU134" s="198" t="s">
        <v>83</v>
      </c>
      <c r="AY134" s="15" t="s">
        <v>156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5" t="s">
        <v>81</v>
      </c>
      <c r="BK134" s="199">
        <f>ROUND(I134*H134,2)</f>
        <v>0</v>
      </c>
      <c r="BL134" s="15" t="s">
        <v>328</v>
      </c>
      <c r="BM134" s="198" t="s">
        <v>850</v>
      </c>
    </row>
    <row r="135" spans="1:65" s="12" customFormat="1" ht="22.9" customHeight="1">
      <c r="B135" s="170"/>
      <c r="C135" s="171"/>
      <c r="D135" s="172" t="s">
        <v>72</v>
      </c>
      <c r="E135" s="184" t="s">
        <v>439</v>
      </c>
      <c r="F135" s="184" t="s">
        <v>440</v>
      </c>
      <c r="G135" s="171"/>
      <c r="H135" s="171"/>
      <c r="I135" s="174"/>
      <c r="J135" s="185">
        <f>BK135</f>
        <v>0</v>
      </c>
      <c r="K135" s="171"/>
      <c r="L135" s="176"/>
      <c r="M135" s="177"/>
      <c r="N135" s="178"/>
      <c r="O135" s="178"/>
      <c r="P135" s="179">
        <f>P136</f>
        <v>0</v>
      </c>
      <c r="Q135" s="178"/>
      <c r="R135" s="179">
        <f>R136</f>
        <v>0</v>
      </c>
      <c r="S135" s="178"/>
      <c r="T135" s="180">
        <f>T136</f>
        <v>0</v>
      </c>
      <c r="AR135" s="181" t="s">
        <v>175</v>
      </c>
      <c r="AT135" s="182" t="s">
        <v>72</v>
      </c>
      <c r="AU135" s="182" t="s">
        <v>81</v>
      </c>
      <c r="AY135" s="181" t="s">
        <v>156</v>
      </c>
      <c r="BK135" s="183">
        <f>BK136</f>
        <v>0</v>
      </c>
    </row>
    <row r="136" spans="1:65" s="2" customFormat="1" ht="16.5" customHeight="1">
      <c r="A136" s="32"/>
      <c r="B136" s="33"/>
      <c r="C136" s="186" t="s">
        <v>427</v>
      </c>
      <c r="D136" s="186" t="s">
        <v>158</v>
      </c>
      <c r="E136" s="187" t="s">
        <v>441</v>
      </c>
      <c r="F136" s="188" t="s">
        <v>442</v>
      </c>
      <c r="G136" s="189" t="s">
        <v>327</v>
      </c>
      <c r="H136" s="190">
        <v>1</v>
      </c>
      <c r="I136" s="191"/>
      <c r="J136" s="192">
        <f>ROUND(I136*H136,2)</f>
        <v>0</v>
      </c>
      <c r="K136" s="193"/>
      <c r="L136" s="37"/>
      <c r="M136" s="211" t="s">
        <v>19</v>
      </c>
      <c r="N136" s="212" t="s">
        <v>44</v>
      </c>
      <c r="O136" s="213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8" t="s">
        <v>328</v>
      </c>
      <c r="AT136" s="198" t="s">
        <v>158</v>
      </c>
      <c r="AU136" s="198" t="s">
        <v>83</v>
      </c>
      <c r="AY136" s="15" t="s">
        <v>156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5" t="s">
        <v>81</v>
      </c>
      <c r="BK136" s="199">
        <f>ROUND(I136*H136,2)</f>
        <v>0</v>
      </c>
      <c r="BL136" s="15" t="s">
        <v>328</v>
      </c>
      <c r="BM136" s="198" t="s">
        <v>851</v>
      </c>
    </row>
    <row r="137" spans="1:65" s="2" customFormat="1" ht="6.95" customHeight="1">
      <c r="A137" s="32"/>
      <c r="B137" s="45"/>
      <c r="C137" s="46"/>
      <c r="D137" s="46"/>
      <c r="E137" s="46"/>
      <c r="F137" s="46"/>
      <c r="G137" s="46"/>
      <c r="H137" s="46"/>
      <c r="I137" s="134"/>
      <c r="J137" s="46"/>
      <c r="K137" s="46"/>
      <c r="L137" s="37"/>
      <c r="M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</sheetData>
  <sheetProtection algorithmName="SHA-512" hashValue="ce+LOXn1euFJWTCvSmvnfEhcnXSde4l8ekOcyKzFL0QMwpU65CWVv9FXAhU13hLm88KS9srHI5DhRlao9xwsUw==" saltValue="YeZPTmYa2m8hBFhzpY2TEihEFc2hmFulLQGw1qcqjCoQifDvqy9MiBRMcPRvePFVCGW2Wq5J+iSu0X16edlsvg==" spinCount="100000" sheet="1" objects="1" scenarios="1" formatColumns="0" formatRows="0" autoFilter="0"/>
  <autoFilter ref="C90:K136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5" t="s">
        <v>119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83</v>
      </c>
    </row>
    <row r="4" spans="1:46" s="1" customFormat="1" ht="24.95" customHeight="1">
      <c r="B4" s="18"/>
      <c r="D4" s="103" t="s">
        <v>120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34" t="str">
        <f>'Rekapitulace stavby'!K6</f>
        <v>Odstraňování postradatelných objektů SŽDC - demolice (obvod OŘ PHA)</v>
      </c>
      <c r="F7" s="335"/>
      <c r="G7" s="335"/>
      <c r="H7" s="335"/>
      <c r="I7" s="99"/>
      <c r="L7" s="18"/>
    </row>
    <row r="8" spans="1:46" s="2" customFormat="1" ht="12" customHeight="1">
      <c r="A8" s="32"/>
      <c r="B8" s="37"/>
      <c r="C8" s="32"/>
      <c r="D8" s="105" t="s">
        <v>121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6" t="s">
        <v>852</v>
      </c>
      <c r="F9" s="337"/>
      <c r="G9" s="337"/>
      <c r="H9" s="337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18</v>
      </c>
      <c r="E11" s="32"/>
      <c r="F11" s="108" t="s">
        <v>19</v>
      </c>
      <c r="G11" s="32"/>
      <c r="H11" s="32"/>
      <c r="I11" s="109" t="s">
        <v>20</v>
      </c>
      <c r="J11" s="108" t="s">
        <v>19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21</v>
      </c>
      <c r="E12" s="32"/>
      <c r="F12" s="108" t="s">
        <v>853</v>
      </c>
      <c r="G12" s="32"/>
      <c r="H12" s="32"/>
      <c r="I12" s="109" t="s">
        <v>23</v>
      </c>
      <c r="J12" s="110" t="str">
        <f>'Rekapitulace stavby'!AN8</f>
        <v>28. 11. 2019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25</v>
      </c>
      <c r="E14" s="32"/>
      <c r="F14" s="32"/>
      <c r="G14" s="32"/>
      <c r="H14" s="32"/>
      <c r="I14" s="109" t="s">
        <v>26</v>
      </c>
      <c r="J14" s="108" t="s">
        <v>27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28</v>
      </c>
      <c r="F15" s="32"/>
      <c r="G15" s="32"/>
      <c r="H15" s="32"/>
      <c r="I15" s="109" t="s">
        <v>29</v>
      </c>
      <c r="J15" s="108" t="s">
        <v>30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31</v>
      </c>
      <c r="E17" s="32"/>
      <c r="F17" s="32"/>
      <c r="G17" s="32"/>
      <c r="H17" s="32"/>
      <c r="I17" s="109" t="s">
        <v>26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8" t="str">
        <f>'Rekapitulace stavby'!E14</f>
        <v>Vyplň údaj</v>
      </c>
      <c r="F18" s="339"/>
      <c r="G18" s="339"/>
      <c r="H18" s="339"/>
      <c r="I18" s="109" t="s">
        <v>29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33</v>
      </c>
      <c r="E20" s="32"/>
      <c r="F20" s="32"/>
      <c r="G20" s="32"/>
      <c r="H20" s="32"/>
      <c r="I20" s="109" t="s">
        <v>26</v>
      </c>
      <c r="J20" s="108" t="str">
        <f>IF('Rekapitulace stavby'!AN16="","",'Rekapitulace stavby'!AN16)</f>
        <v/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tr">
        <f>IF('Rekapitulace stavby'!E17="","",'Rekapitulace stavby'!E17)</f>
        <v xml:space="preserve"> </v>
      </c>
      <c r="F21" s="32"/>
      <c r="G21" s="32"/>
      <c r="H21" s="32"/>
      <c r="I21" s="109" t="s">
        <v>29</v>
      </c>
      <c r="J21" s="108" t="str">
        <f>IF('Rekapitulace stavby'!AN17="","",'Rekapitulace stavby'!AN17)</f>
        <v/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35</v>
      </c>
      <c r="E23" s="32"/>
      <c r="F23" s="32"/>
      <c r="G23" s="32"/>
      <c r="H23" s="32"/>
      <c r="I23" s="109" t="s">
        <v>26</v>
      </c>
      <c r="J23" s="108" t="s">
        <v>19</v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">
        <v>854</v>
      </c>
      <c r="F24" s="32"/>
      <c r="G24" s="32"/>
      <c r="H24" s="32"/>
      <c r="I24" s="109" t="s">
        <v>29</v>
      </c>
      <c r="J24" s="108" t="s">
        <v>19</v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37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1"/>
      <c r="B27" s="112"/>
      <c r="C27" s="111"/>
      <c r="D27" s="111"/>
      <c r="E27" s="340" t="s">
        <v>19</v>
      </c>
      <c r="F27" s="340"/>
      <c r="G27" s="340"/>
      <c r="H27" s="340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39</v>
      </c>
      <c r="E30" s="32"/>
      <c r="F30" s="32"/>
      <c r="G30" s="32"/>
      <c r="H30" s="32"/>
      <c r="I30" s="106"/>
      <c r="J30" s="118">
        <f>ROUND(J90,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41</v>
      </c>
      <c r="G32" s="32"/>
      <c r="H32" s="32"/>
      <c r="I32" s="120" t="s">
        <v>40</v>
      </c>
      <c r="J32" s="119" t="s">
        <v>42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43</v>
      </c>
      <c r="E33" s="105" t="s">
        <v>44</v>
      </c>
      <c r="F33" s="122">
        <f>ROUND((SUM(BE90:BE134)),  2)</f>
        <v>0</v>
      </c>
      <c r="G33" s="32"/>
      <c r="H33" s="32"/>
      <c r="I33" s="123">
        <v>0.21</v>
      </c>
      <c r="J33" s="122">
        <f>ROUND(((SUM(BE90:BE134))*I33),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45</v>
      </c>
      <c r="F34" s="122">
        <f>ROUND((SUM(BF90:BF134)),  2)</f>
        <v>0</v>
      </c>
      <c r="G34" s="32"/>
      <c r="H34" s="32"/>
      <c r="I34" s="123">
        <v>0.15</v>
      </c>
      <c r="J34" s="122">
        <f>ROUND(((SUM(BF90:BF134))*I34),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46</v>
      </c>
      <c r="F35" s="122">
        <f>ROUND((SUM(BG90:BG134)),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47</v>
      </c>
      <c r="F36" s="122">
        <f>ROUND((SUM(BH90:BH134)),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48</v>
      </c>
      <c r="F37" s="122">
        <f>ROUND((SUM(BI90:BI134)),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124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1" t="str">
        <f>E7</f>
        <v>Odstraňování postradatelných objektů SŽDC - demolice (obvod OŘ PHA)</v>
      </c>
      <c r="F48" s="342"/>
      <c r="G48" s="342"/>
      <c r="H48" s="342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121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14" t="str">
        <f>E9</f>
        <v>SO.13 - Benešov u Prahy - sklad (6000336797)</v>
      </c>
      <c r="F50" s="343"/>
      <c r="G50" s="343"/>
      <c r="H50" s="343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>Benešov</v>
      </c>
      <c r="G52" s="34"/>
      <c r="H52" s="34"/>
      <c r="I52" s="109" t="s">
        <v>23</v>
      </c>
      <c r="J52" s="57" t="str">
        <f>IF(J12="","",J12)</f>
        <v>28. 11. 2019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>Správa železniční dopravní cesty, s.o.</v>
      </c>
      <c r="G54" s="34"/>
      <c r="H54" s="34"/>
      <c r="I54" s="109" t="s">
        <v>33</v>
      </c>
      <c r="J54" s="30" t="str">
        <f>E21</f>
        <v xml:space="preserve"> 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31</v>
      </c>
      <c r="D55" s="34"/>
      <c r="E55" s="34"/>
      <c r="F55" s="25" t="str">
        <f>IF(E18="","",E18)</f>
        <v>Vyplň údaj</v>
      </c>
      <c r="G55" s="34"/>
      <c r="H55" s="34"/>
      <c r="I55" s="109" t="s">
        <v>35</v>
      </c>
      <c r="J55" s="30" t="str">
        <f>E24</f>
        <v>K. Svobodová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125</v>
      </c>
      <c r="D57" s="139"/>
      <c r="E57" s="139"/>
      <c r="F57" s="139"/>
      <c r="G57" s="139"/>
      <c r="H57" s="139"/>
      <c r="I57" s="140"/>
      <c r="J57" s="141" t="s">
        <v>126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71</v>
      </c>
      <c r="D59" s="34"/>
      <c r="E59" s="34"/>
      <c r="F59" s="34"/>
      <c r="G59" s="34"/>
      <c r="H59" s="34"/>
      <c r="I59" s="106"/>
      <c r="J59" s="75">
        <f>J90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127</v>
      </c>
    </row>
    <row r="60" spans="1:47" s="9" customFormat="1" ht="24.95" customHeight="1">
      <c r="B60" s="143"/>
      <c r="C60" s="144"/>
      <c r="D60" s="145" t="s">
        <v>128</v>
      </c>
      <c r="E60" s="146"/>
      <c r="F60" s="146"/>
      <c r="G60" s="146"/>
      <c r="H60" s="146"/>
      <c r="I60" s="147"/>
      <c r="J60" s="148">
        <f>J91</f>
        <v>0</v>
      </c>
      <c r="K60" s="144"/>
      <c r="L60" s="149"/>
    </row>
    <row r="61" spans="1:47" s="10" customFormat="1" ht="19.899999999999999" customHeight="1">
      <c r="B61" s="150"/>
      <c r="C61" s="151"/>
      <c r="D61" s="152" t="s">
        <v>129</v>
      </c>
      <c r="E61" s="153"/>
      <c r="F61" s="153"/>
      <c r="G61" s="153"/>
      <c r="H61" s="153"/>
      <c r="I61" s="154"/>
      <c r="J61" s="155">
        <f>J92</f>
        <v>0</v>
      </c>
      <c r="K61" s="151"/>
      <c r="L61" s="156"/>
    </row>
    <row r="62" spans="1:47" s="10" customFormat="1" ht="19.899999999999999" customHeight="1">
      <c r="B62" s="150"/>
      <c r="C62" s="151"/>
      <c r="D62" s="152" t="s">
        <v>855</v>
      </c>
      <c r="E62" s="153"/>
      <c r="F62" s="153"/>
      <c r="G62" s="153"/>
      <c r="H62" s="153"/>
      <c r="I62" s="154"/>
      <c r="J62" s="155">
        <f>J99</f>
        <v>0</v>
      </c>
      <c r="K62" s="151"/>
      <c r="L62" s="156"/>
    </row>
    <row r="63" spans="1:47" s="10" customFormat="1" ht="19.899999999999999" customHeight="1">
      <c r="B63" s="150"/>
      <c r="C63" s="151"/>
      <c r="D63" s="152" t="s">
        <v>856</v>
      </c>
      <c r="E63" s="153"/>
      <c r="F63" s="153"/>
      <c r="G63" s="153"/>
      <c r="H63" s="153"/>
      <c r="I63" s="154"/>
      <c r="J63" s="155">
        <f>J103</f>
        <v>0</v>
      </c>
      <c r="K63" s="151"/>
      <c r="L63" s="156"/>
    </row>
    <row r="64" spans="1:47" s="10" customFormat="1" ht="19.899999999999999" customHeight="1">
      <c r="B64" s="150"/>
      <c r="C64" s="151"/>
      <c r="D64" s="152" t="s">
        <v>132</v>
      </c>
      <c r="E64" s="153"/>
      <c r="F64" s="153"/>
      <c r="G64" s="153"/>
      <c r="H64" s="153"/>
      <c r="I64" s="154"/>
      <c r="J64" s="155">
        <f>J111</f>
        <v>0</v>
      </c>
      <c r="K64" s="151"/>
      <c r="L64" s="156"/>
    </row>
    <row r="65" spans="1:31" s="9" customFormat="1" ht="24.95" customHeight="1">
      <c r="B65" s="143"/>
      <c r="C65" s="144"/>
      <c r="D65" s="145" t="s">
        <v>133</v>
      </c>
      <c r="E65" s="146"/>
      <c r="F65" s="146"/>
      <c r="G65" s="146"/>
      <c r="H65" s="146"/>
      <c r="I65" s="147"/>
      <c r="J65" s="148">
        <f>J119</f>
        <v>0</v>
      </c>
      <c r="K65" s="144"/>
      <c r="L65" s="149"/>
    </row>
    <row r="66" spans="1:31" s="10" customFormat="1" ht="19.899999999999999" customHeight="1">
      <c r="B66" s="150"/>
      <c r="C66" s="151"/>
      <c r="D66" s="152" t="s">
        <v>857</v>
      </c>
      <c r="E66" s="153"/>
      <c r="F66" s="153"/>
      <c r="G66" s="153"/>
      <c r="H66" s="153"/>
      <c r="I66" s="154"/>
      <c r="J66" s="155">
        <f>J120</f>
        <v>0</v>
      </c>
      <c r="K66" s="151"/>
      <c r="L66" s="156"/>
    </row>
    <row r="67" spans="1:31" s="10" customFormat="1" ht="19.899999999999999" customHeight="1">
      <c r="B67" s="150"/>
      <c r="C67" s="151"/>
      <c r="D67" s="152" t="s">
        <v>340</v>
      </c>
      <c r="E67" s="153"/>
      <c r="F67" s="153"/>
      <c r="G67" s="153"/>
      <c r="H67" s="153"/>
      <c r="I67" s="154"/>
      <c r="J67" s="155">
        <f>J122</f>
        <v>0</v>
      </c>
      <c r="K67" s="151"/>
      <c r="L67" s="156"/>
    </row>
    <row r="68" spans="1:31" s="9" customFormat="1" ht="24.95" customHeight="1">
      <c r="B68" s="143"/>
      <c r="C68" s="144"/>
      <c r="D68" s="145" t="s">
        <v>138</v>
      </c>
      <c r="E68" s="146"/>
      <c r="F68" s="146"/>
      <c r="G68" s="146"/>
      <c r="H68" s="146"/>
      <c r="I68" s="147"/>
      <c r="J68" s="148">
        <f>J129</f>
        <v>0</v>
      </c>
      <c r="K68" s="144"/>
      <c r="L68" s="149"/>
    </row>
    <row r="69" spans="1:31" s="10" customFormat="1" ht="19.899999999999999" customHeight="1">
      <c r="B69" s="150"/>
      <c r="C69" s="151"/>
      <c r="D69" s="152" t="s">
        <v>140</v>
      </c>
      <c r="E69" s="153"/>
      <c r="F69" s="153"/>
      <c r="G69" s="153"/>
      <c r="H69" s="153"/>
      <c r="I69" s="154"/>
      <c r="J69" s="155">
        <f>J131</f>
        <v>0</v>
      </c>
      <c r="K69" s="151"/>
      <c r="L69" s="156"/>
    </row>
    <row r="70" spans="1:31" s="10" customFormat="1" ht="19.899999999999999" customHeight="1">
      <c r="B70" s="150"/>
      <c r="C70" s="151"/>
      <c r="D70" s="152" t="s">
        <v>342</v>
      </c>
      <c r="E70" s="153"/>
      <c r="F70" s="153"/>
      <c r="G70" s="153"/>
      <c r="H70" s="153"/>
      <c r="I70" s="154"/>
      <c r="J70" s="155">
        <f>J133</f>
        <v>0</v>
      </c>
      <c r="K70" s="151"/>
      <c r="L70" s="156"/>
    </row>
    <row r="71" spans="1:31" s="2" customFormat="1" ht="21.75" customHeight="1">
      <c r="A71" s="32"/>
      <c r="B71" s="33"/>
      <c r="C71" s="34"/>
      <c r="D71" s="34"/>
      <c r="E71" s="34"/>
      <c r="F71" s="34"/>
      <c r="G71" s="34"/>
      <c r="H71" s="34"/>
      <c r="I71" s="106"/>
      <c r="J71" s="34"/>
      <c r="K71" s="34"/>
      <c r="L71" s="10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6.95" customHeight="1">
      <c r="A72" s="32"/>
      <c r="B72" s="45"/>
      <c r="C72" s="46"/>
      <c r="D72" s="46"/>
      <c r="E72" s="46"/>
      <c r="F72" s="46"/>
      <c r="G72" s="46"/>
      <c r="H72" s="46"/>
      <c r="I72" s="134"/>
      <c r="J72" s="46"/>
      <c r="K72" s="46"/>
      <c r="L72" s="10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6" spans="1:31" s="2" customFormat="1" ht="6.95" customHeight="1">
      <c r="A76" s="32"/>
      <c r="B76" s="47"/>
      <c r="C76" s="48"/>
      <c r="D76" s="48"/>
      <c r="E76" s="48"/>
      <c r="F76" s="48"/>
      <c r="G76" s="48"/>
      <c r="H76" s="48"/>
      <c r="I76" s="137"/>
      <c r="J76" s="48"/>
      <c r="K76" s="48"/>
      <c r="L76" s="10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24.95" customHeight="1">
      <c r="A77" s="32"/>
      <c r="B77" s="33"/>
      <c r="C77" s="21" t="s">
        <v>141</v>
      </c>
      <c r="D77" s="34"/>
      <c r="E77" s="34"/>
      <c r="F77" s="34"/>
      <c r="G77" s="34"/>
      <c r="H77" s="34"/>
      <c r="I77" s="106"/>
      <c r="J77" s="34"/>
      <c r="K77" s="34"/>
      <c r="L77" s="10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6.95" customHeight="1">
      <c r="A78" s="32"/>
      <c r="B78" s="33"/>
      <c r="C78" s="34"/>
      <c r="D78" s="34"/>
      <c r="E78" s="34"/>
      <c r="F78" s="34"/>
      <c r="G78" s="34"/>
      <c r="H78" s="34"/>
      <c r="I78" s="106"/>
      <c r="J78" s="34"/>
      <c r="K78" s="34"/>
      <c r="L78" s="10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2" customHeight="1">
      <c r="A79" s="32"/>
      <c r="B79" s="33"/>
      <c r="C79" s="27" t="s">
        <v>16</v>
      </c>
      <c r="D79" s="34"/>
      <c r="E79" s="34"/>
      <c r="F79" s="34"/>
      <c r="G79" s="34"/>
      <c r="H79" s="34"/>
      <c r="I79" s="106"/>
      <c r="J79" s="34"/>
      <c r="K79" s="34"/>
      <c r="L79" s="10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6.5" customHeight="1">
      <c r="A80" s="32"/>
      <c r="B80" s="33"/>
      <c r="C80" s="34"/>
      <c r="D80" s="34"/>
      <c r="E80" s="341" t="str">
        <f>E7</f>
        <v>Odstraňování postradatelných objektů SŽDC - demolice (obvod OŘ PHA)</v>
      </c>
      <c r="F80" s="342"/>
      <c r="G80" s="342"/>
      <c r="H80" s="342"/>
      <c r="I80" s="106"/>
      <c r="J80" s="34"/>
      <c r="K80" s="34"/>
      <c r="L80" s="10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>
      <c r="A81" s="32"/>
      <c r="B81" s="33"/>
      <c r="C81" s="27" t="s">
        <v>121</v>
      </c>
      <c r="D81" s="34"/>
      <c r="E81" s="34"/>
      <c r="F81" s="34"/>
      <c r="G81" s="34"/>
      <c r="H81" s="34"/>
      <c r="I81" s="106"/>
      <c r="J81" s="34"/>
      <c r="K81" s="34"/>
      <c r="L81" s="10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6.5" customHeight="1">
      <c r="A82" s="32"/>
      <c r="B82" s="33"/>
      <c r="C82" s="34"/>
      <c r="D82" s="34"/>
      <c r="E82" s="314" t="str">
        <f>E9</f>
        <v>SO.13 - Benešov u Prahy - sklad (6000336797)</v>
      </c>
      <c r="F82" s="343"/>
      <c r="G82" s="343"/>
      <c r="H82" s="343"/>
      <c r="I82" s="106"/>
      <c r="J82" s="34"/>
      <c r="K82" s="34"/>
      <c r="L82" s="10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06"/>
      <c r="J83" s="34"/>
      <c r="K83" s="34"/>
      <c r="L83" s="10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2" customHeight="1">
      <c r="A84" s="32"/>
      <c r="B84" s="33"/>
      <c r="C84" s="27" t="s">
        <v>21</v>
      </c>
      <c r="D84" s="34"/>
      <c r="E84" s="34"/>
      <c r="F84" s="25" t="str">
        <f>F12</f>
        <v>Benešov</v>
      </c>
      <c r="G84" s="34"/>
      <c r="H84" s="34"/>
      <c r="I84" s="109" t="s">
        <v>23</v>
      </c>
      <c r="J84" s="57" t="str">
        <f>IF(J12="","",J12)</f>
        <v>28. 11. 2019</v>
      </c>
      <c r="K84" s="34"/>
      <c r="L84" s="10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6.95" customHeight="1">
      <c r="A85" s="32"/>
      <c r="B85" s="33"/>
      <c r="C85" s="34"/>
      <c r="D85" s="34"/>
      <c r="E85" s="34"/>
      <c r="F85" s="34"/>
      <c r="G85" s="34"/>
      <c r="H85" s="34"/>
      <c r="I85" s="106"/>
      <c r="J85" s="34"/>
      <c r="K85" s="34"/>
      <c r="L85" s="10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15.2" customHeight="1">
      <c r="A86" s="32"/>
      <c r="B86" s="33"/>
      <c r="C86" s="27" t="s">
        <v>25</v>
      </c>
      <c r="D86" s="34"/>
      <c r="E86" s="34"/>
      <c r="F86" s="25" t="str">
        <f>E15</f>
        <v>Správa železniční dopravní cesty, s.o.</v>
      </c>
      <c r="G86" s="34"/>
      <c r="H86" s="34"/>
      <c r="I86" s="109" t="s">
        <v>33</v>
      </c>
      <c r="J86" s="30" t="str">
        <f>E21</f>
        <v xml:space="preserve"> </v>
      </c>
      <c r="K86" s="34"/>
      <c r="L86" s="10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15.2" customHeight="1">
      <c r="A87" s="32"/>
      <c r="B87" s="33"/>
      <c r="C87" s="27" t="s">
        <v>31</v>
      </c>
      <c r="D87" s="34"/>
      <c r="E87" s="34"/>
      <c r="F87" s="25" t="str">
        <f>IF(E18="","",E18)</f>
        <v>Vyplň údaj</v>
      </c>
      <c r="G87" s="34"/>
      <c r="H87" s="34"/>
      <c r="I87" s="109" t="s">
        <v>35</v>
      </c>
      <c r="J87" s="30" t="str">
        <f>E24</f>
        <v>K. Svobodová</v>
      </c>
      <c r="K87" s="34"/>
      <c r="L87" s="10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2" customFormat="1" ht="10.35" customHeight="1">
      <c r="A88" s="32"/>
      <c r="B88" s="33"/>
      <c r="C88" s="34"/>
      <c r="D88" s="34"/>
      <c r="E88" s="34"/>
      <c r="F88" s="34"/>
      <c r="G88" s="34"/>
      <c r="H88" s="34"/>
      <c r="I88" s="106"/>
      <c r="J88" s="34"/>
      <c r="K88" s="34"/>
      <c r="L88" s="10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5" s="11" customFormat="1" ht="29.25" customHeight="1">
      <c r="A89" s="157"/>
      <c r="B89" s="158"/>
      <c r="C89" s="159" t="s">
        <v>142</v>
      </c>
      <c r="D89" s="160" t="s">
        <v>58</v>
      </c>
      <c r="E89" s="160" t="s">
        <v>54</v>
      </c>
      <c r="F89" s="160" t="s">
        <v>55</v>
      </c>
      <c r="G89" s="160" t="s">
        <v>143</v>
      </c>
      <c r="H89" s="160" t="s">
        <v>144</v>
      </c>
      <c r="I89" s="161" t="s">
        <v>145</v>
      </c>
      <c r="J89" s="162" t="s">
        <v>126</v>
      </c>
      <c r="K89" s="163" t="s">
        <v>146</v>
      </c>
      <c r="L89" s="164"/>
      <c r="M89" s="66" t="s">
        <v>19</v>
      </c>
      <c r="N89" s="67" t="s">
        <v>43</v>
      </c>
      <c r="O89" s="67" t="s">
        <v>147</v>
      </c>
      <c r="P89" s="67" t="s">
        <v>148</v>
      </c>
      <c r="Q89" s="67" t="s">
        <v>149</v>
      </c>
      <c r="R89" s="67" t="s">
        <v>150</v>
      </c>
      <c r="S89" s="67" t="s">
        <v>151</v>
      </c>
      <c r="T89" s="68" t="s">
        <v>152</v>
      </c>
      <c r="U89" s="157"/>
      <c r="V89" s="157"/>
      <c r="W89" s="157"/>
      <c r="X89" s="157"/>
      <c r="Y89" s="157"/>
      <c r="Z89" s="157"/>
      <c r="AA89" s="157"/>
      <c r="AB89" s="157"/>
      <c r="AC89" s="157"/>
      <c r="AD89" s="157"/>
      <c r="AE89" s="157"/>
    </row>
    <row r="90" spans="1:65" s="2" customFormat="1" ht="22.9" customHeight="1">
      <c r="A90" s="32"/>
      <c r="B90" s="33"/>
      <c r="C90" s="73" t="s">
        <v>153</v>
      </c>
      <c r="D90" s="34"/>
      <c r="E90" s="34"/>
      <c r="F90" s="34"/>
      <c r="G90" s="34"/>
      <c r="H90" s="34"/>
      <c r="I90" s="106"/>
      <c r="J90" s="165">
        <f>BK90</f>
        <v>0</v>
      </c>
      <c r="K90" s="34"/>
      <c r="L90" s="37"/>
      <c r="M90" s="69"/>
      <c r="N90" s="166"/>
      <c r="O90" s="70"/>
      <c r="P90" s="167">
        <f>P91+P119+P129</f>
        <v>0</v>
      </c>
      <c r="Q90" s="70"/>
      <c r="R90" s="167">
        <f>R91+R119+R129</f>
        <v>0</v>
      </c>
      <c r="S90" s="70"/>
      <c r="T90" s="168">
        <f>T91+T119+T129</f>
        <v>332.60636859999994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5" t="s">
        <v>72</v>
      </c>
      <c r="AU90" s="15" t="s">
        <v>127</v>
      </c>
      <c r="BK90" s="169">
        <f>BK91+BK119+BK129</f>
        <v>0</v>
      </c>
    </row>
    <row r="91" spans="1:65" s="12" customFormat="1" ht="25.9" customHeight="1">
      <c r="B91" s="170"/>
      <c r="C91" s="171"/>
      <c r="D91" s="172" t="s">
        <v>72</v>
      </c>
      <c r="E91" s="173" t="s">
        <v>154</v>
      </c>
      <c r="F91" s="173" t="s">
        <v>155</v>
      </c>
      <c r="G91" s="171"/>
      <c r="H91" s="171"/>
      <c r="I91" s="174"/>
      <c r="J91" s="175">
        <f>BK91</f>
        <v>0</v>
      </c>
      <c r="K91" s="171"/>
      <c r="L91" s="176"/>
      <c r="M91" s="177"/>
      <c r="N91" s="178"/>
      <c r="O91" s="178"/>
      <c r="P91" s="179">
        <f>P92+P99+P103+P111</f>
        <v>0</v>
      </c>
      <c r="Q91" s="178"/>
      <c r="R91" s="179">
        <f>R92+R99+R103+R111</f>
        <v>0</v>
      </c>
      <c r="S91" s="178"/>
      <c r="T91" s="180">
        <f>T92+T99+T103+T111</f>
        <v>331.87898799999994</v>
      </c>
      <c r="AR91" s="181" t="s">
        <v>81</v>
      </c>
      <c r="AT91" s="182" t="s">
        <v>72</v>
      </c>
      <c r="AU91" s="182" t="s">
        <v>73</v>
      </c>
      <c r="AY91" s="181" t="s">
        <v>156</v>
      </c>
      <c r="BK91" s="183">
        <f>BK92+BK99+BK103+BK111</f>
        <v>0</v>
      </c>
    </row>
    <row r="92" spans="1:65" s="12" customFormat="1" ht="22.9" customHeight="1">
      <c r="B92" s="170"/>
      <c r="C92" s="171"/>
      <c r="D92" s="172" t="s">
        <v>72</v>
      </c>
      <c r="E92" s="184" t="s">
        <v>81</v>
      </c>
      <c r="F92" s="184" t="s">
        <v>157</v>
      </c>
      <c r="G92" s="171"/>
      <c r="H92" s="171"/>
      <c r="I92" s="174"/>
      <c r="J92" s="185">
        <f>BK92</f>
        <v>0</v>
      </c>
      <c r="K92" s="171"/>
      <c r="L92" s="176"/>
      <c r="M92" s="177"/>
      <c r="N92" s="178"/>
      <c r="O92" s="178"/>
      <c r="P92" s="179">
        <f>SUM(P93:P98)</f>
        <v>0</v>
      </c>
      <c r="Q92" s="178"/>
      <c r="R92" s="179">
        <f>SUM(R93:R98)</f>
        <v>0</v>
      </c>
      <c r="S92" s="178"/>
      <c r="T92" s="180">
        <f>SUM(T93:T98)</f>
        <v>14.520000000000001</v>
      </c>
      <c r="AR92" s="181" t="s">
        <v>81</v>
      </c>
      <c r="AT92" s="182" t="s">
        <v>72</v>
      </c>
      <c r="AU92" s="182" t="s">
        <v>81</v>
      </c>
      <c r="AY92" s="181" t="s">
        <v>156</v>
      </c>
      <c r="BK92" s="183">
        <f>SUM(BK93:BK98)</f>
        <v>0</v>
      </c>
    </row>
    <row r="93" spans="1:65" s="2" customFormat="1" ht="36" customHeight="1">
      <c r="A93" s="32"/>
      <c r="B93" s="33"/>
      <c r="C93" s="186" t="s">
        <v>81</v>
      </c>
      <c r="D93" s="186" t="s">
        <v>158</v>
      </c>
      <c r="E93" s="187" t="s">
        <v>858</v>
      </c>
      <c r="F93" s="188" t="s">
        <v>859</v>
      </c>
      <c r="G93" s="189" t="s">
        <v>161</v>
      </c>
      <c r="H93" s="190">
        <v>44</v>
      </c>
      <c r="I93" s="191"/>
      <c r="J93" s="192">
        <f t="shared" ref="J93:J98" si="0">ROUND(I93*H93,2)</f>
        <v>0</v>
      </c>
      <c r="K93" s="193"/>
      <c r="L93" s="37"/>
      <c r="M93" s="194" t="s">
        <v>19</v>
      </c>
      <c r="N93" s="195" t="s">
        <v>44</v>
      </c>
      <c r="O93" s="62"/>
      <c r="P93" s="196">
        <f t="shared" ref="P93:P98" si="1">O93*H93</f>
        <v>0</v>
      </c>
      <c r="Q93" s="196">
        <v>0</v>
      </c>
      <c r="R93" s="196">
        <f t="shared" ref="R93:R98" si="2">Q93*H93</f>
        <v>0</v>
      </c>
      <c r="S93" s="196">
        <v>0.33</v>
      </c>
      <c r="T93" s="197">
        <f t="shared" ref="T93:T98" si="3">S93*H93</f>
        <v>14.520000000000001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98" t="s">
        <v>162</v>
      </c>
      <c r="AT93" s="198" t="s">
        <v>158</v>
      </c>
      <c r="AU93" s="198" t="s">
        <v>83</v>
      </c>
      <c r="AY93" s="15" t="s">
        <v>156</v>
      </c>
      <c r="BE93" s="199">
        <f t="shared" ref="BE93:BE98" si="4">IF(N93="základní",J93,0)</f>
        <v>0</v>
      </c>
      <c r="BF93" s="199">
        <f t="shared" ref="BF93:BF98" si="5">IF(N93="snížená",J93,0)</f>
        <v>0</v>
      </c>
      <c r="BG93" s="199">
        <f t="shared" ref="BG93:BG98" si="6">IF(N93="zákl. přenesená",J93,0)</f>
        <v>0</v>
      </c>
      <c r="BH93" s="199">
        <f t="shared" ref="BH93:BH98" si="7">IF(N93="sníž. přenesená",J93,0)</f>
        <v>0</v>
      </c>
      <c r="BI93" s="199">
        <f t="shared" ref="BI93:BI98" si="8">IF(N93="nulová",J93,0)</f>
        <v>0</v>
      </c>
      <c r="BJ93" s="15" t="s">
        <v>81</v>
      </c>
      <c r="BK93" s="199">
        <f t="shared" ref="BK93:BK98" si="9">ROUND(I93*H93,2)</f>
        <v>0</v>
      </c>
      <c r="BL93" s="15" t="s">
        <v>162</v>
      </c>
      <c r="BM93" s="198" t="s">
        <v>860</v>
      </c>
    </row>
    <row r="94" spans="1:65" s="2" customFormat="1" ht="24" customHeight="1">
      <c r="A94" s="32"/>
      <c r="B94" s="33"/>
      <c r="C94" s="186" t="s">
        <v>83</v>
      </c>
      <c r="D94" s="186" t="s">
        <v>158</v>
      </c>
      <c r="E94" s="187" t="s">
        <v>861</v>
      </c>
      <c r="F94" s="188" t="s">
        <v>862</v>
      </c>
      <c r="G94" s="189" t="s">
        <v>166</v>
      </c>
      <c r="H94" s="190">
        <v>78.695999999999998</v>
      </c>
      <c r="I94" s="191"/>
      <c r="J94" s="192">
        <f t="shared" si="0"/>
        <v>0</v>
      </c>
      <c r="K94" s="193"/>
      <c r="L94" s="37"/>
      <c r="M94" s="194" t="s">
        <v>19</v>
      </c>
      <c r="N94" s="195" t="s">
        <v>44</v>
      </c>
      <c r="O94" s="62"/>
      <c r="P94" s="196">
        <f t="shared" si="1"/>
        <v>0</v>
      </c>
      <c r="Q94" s="196">
        <v>0</v>
      </c>
      <c r="R94" s="196">
        <f t="shared" si="2"/>
        <v>0</v>
      </c>
      <c r="S94" s="196">
        <v>0</v>
      </c>
      <c r="T94" s="197">
        <f t="shared" si="3"/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98" t="s">
        <v>162</v>
      </c>
      <c r="AT94" s="198" t="s">
        <v>158</v>
      </c>
      <c r="AU94" s="198" t="s">
        <v>83</v>
      </c>
      <c r="AY94" s="15" t="s">
        <v>156</v>
      </c>
      <c r="BE94" s="199">
        <f t="shared" si="4"/>
        <v>0</v>
      </c>
      <c r="BF94" s="199">
        <f t="shared" si="5"/>
        <v>0</v>
      </c>
      <c r="BG94" s="199">
        <f t="shared" si="6"/>
        <v>0</v>
      </c>
      <c r="BH94" s="199">
        <f t="shared" si="7"/>
        <v>0</v>
      </c>
      <c r="BI94" s="199">
        <f t="shared" si="8"/>
        <v>0</v>
      </c>
      <c r="BJ94" s="15" t="s">
        <v>81</v>
      </c>
      <c r="BK94" s="199">
        <f t="shared" si="9"/>
        <v>0</v>
      </c>
      <c r="BL94" s="15" t="s">
        <v>162</v>
      </c>
      <c r="BM94" s="198" t="s">
        <v>863</v>
      </c>
    </row>
    <row r="95" spans="1:65" s="2" customFormat="1" ht="24" customHeight="1">
      <c r="A95" s="32"/>
      <c r="B95" s="33"/>
      <c r="C95" s="186" t="s">
        <v>168</v>
      </c>
      <c r="D95" s="186" t="s">
        <v>158</v>
      </c>
      <c r="E95" s="187" t="s">
        <v>169</v>
      </c>
      <c r="F95" s="188" t="s">
        <v>170</v>
      </c>
      <c r="G95" s="189" t="s">
        <v>166</v>
      </c>
      <c r="H95" s="190">
        <v>78.695999999999998</v>
      </c>
      <c r="I95" s="191"/>
      <c r="J95" s="192">
        <f t="shared" si="0"/>
        <v>0</v>
      </c>
      <c r="K95" s="193"/>
      <c r="L95" s="37"/>
      <c r="M95" s="194" t="s">
        <v>19</v>
      </c>
      <c r="N95" s="195" t="s">
        <v>44</v>
      </c>
      <c r="O95" s="62"/>
      <c r="P95" s="196">
        <f t="shared" si="1"/>
        <v>0</v>
      </c>
      <c r="Q95" s="196">
        <v>0</v>
      </c>
      <c r="R95" s="196">
        <f t="shared" si="2"/>
        <v>0</v>
      </c>
      <c r="S95" s="196">
        <v>0</v>
      </c>
      <c r="T95" s="197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98" t="s">
        <v>162</v>
      </c>
      <c r="AT95" s="198" t="s">
        <v>158</v>
      </c>
      <c r="AU95" s="198" t="s">
        <v>83</v>
      </c>
      <c r="AY95" s="15" t="s">
        <v>156</v>
      </c>
      <c r="BE95" s="199">
        <f t="shared" si="4"/>
        <v>0</v>
      </c>
      <c r="BF95" s="199">
        <f t="shared" si="5"/>
        <v>0</v>
      </c>
      <c r="BG95" s="199">
        <f t="shared" si="6"/>
        <v>0</v>
      </c>
      <c r="BH95" s="199">
        <f t="shared" si="7"/>
        <v>0</v>
      </c>
      <c r="BI95" s="199">
        <f t="shared" si="8"/>
        <v>0</v>
      </c>
      <c r="BJ95" s="15" t="s">
        <v>81</v>
      </c>
      <c r="BK95" s="199">
        <f t="shared" si="9"/>
        <v>0</v>
      </c>
      <c r="BL95" s="15" t="s">
        <v>162</v>
      </c>
      <c r="BM95" s="198" t="s">
        <v>864</v>
      </c>
    </row>
    <row r="96" spans="1:65" s="2" customFormat="1" ht="36" customHeight="1">
      <c r="A96" s="32"/>
      <c r="B96" s="33"/>
      <c r="C96" s="186" t="s">
        <v>162</v>
      </c>
      <c r="D96" s="186" t="s">
        <v>158</v>
      </c>
      <c r="E96" s="187" t="s">
        <v>172</v>
      </c>
      <c r="F96" s="188" t="s">
        <v>173</v>
      </c>
      <c r="G96" s="189" t="s">
        <v>166</v>
      </c>
      <c r="H96" s="190">
        <v>472.17599999999999</v>
      </c>
      <c r="I96" s="191"/>
      <c r="J96" s="192">
        <f t="shared" si="0"/>
        <v>0</v>
      </c>
      <c r="K96" s="193"/>
      <c r="L96" s="37"/>
      <c r="M96" s="194" t="s">
        <v>19</v>
      </c>
      <c r="N96" s="195" t="s">
        <v>44</v>
      </c>
      <c r="O96" s="62"/>
      <c r="P96" s="196">
        <f t="shared" si="1"/>
        <v>0</v>
      </c>
      <c r="Q96" s="196">
        <v>0</v>
      </c>
      <c r="R96" s="196">
        <f t="shared" si="2"/>
        <v>0</v>
      </c>
      <c r="S96" s="196">
        <v>0</v>
      </c>
      <c r="T96" s="197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98" t="s">
        <v>162</v>
      </c>
      <c r="AT96" s="198" t="s">
        <v>158</v>
      </c>
      <c r="AU96" s="198" t="s">
        <v>83</v>
      </c>
      <c r="AY96" s="15" t="s">
        <v>156</v>
      </c>
      <c r="BE96" s="199">
        <f t="shared" si="4"/>
        <v>0</v>
      </c>
      <c r="BF96" s="199">
        <f t="shared" si="5"/>
        <v>0</v>
      </c>
      <c r="BG96" s="199">
        <f t="shared" si="6"/>
        <v>0</v>
      </c>
      <c r="BH96" s="199">
        <f t="shared" si="7"/>
        <v>0</v>
      </c>
      <c r="BI96" s="199">
        <f t="shared" si="8"/>
        <v>0</v>
      </c>
      <c r="BJ96" s="15" t="s">
        <v>81</v>
      </c>
      <c r="BK96" s="199">
        <f t="shared" si="9"/>
        <v>0</v>
      </c>
      <c r="BL96" s="15" t="s">
        <v>162</v>
      </c>
      <c r="BM96" s="198" t="s">
        <v>865</v>
      </c>
    </row>
    <row r="97" spans="1:65" s="2" customFormat="1" ht="16.5" customHeight="1">
      <c r="A97" s="32"/>
      <c r="B97" s="33"/>
      <c r="C97" s="186" t="s">
        <v>175</v>
      </c>
      <c r="D97" s="186" t="s">
        <v>158</v>
      </c>
      <c r="E97" s="187" t="s">
        <v>866</v>
      </c>
      <c r="F97" s="188" t="s">
        <v>867</v>
      </c>
      <c r="G97" s="189" t="s">
        <v>166</v>
      </c>
      <c r="H97" s="190">
        <v>78.695999999999998</v>
      </c>
      <c r="I97" s="191"/>
      <c r="J97" s="192">
        <f t="shared" si="0"/>
        <v>0</v>
      </c>
      <c r="K97" s="193"/>
      <c r="L97" s="37"/>
      <c r="M97" s="194" t="s">
        <v>19</v>
      </c>
      <c r="N97" s="195" t="s">
        <v>44</v>
      </c>
      <c r="O97" s="62"/>
      <c r="P97" s="196">
        <f t="shared" si="1"/>
        <v>0</v>
      </c>
      <c r="Q97" s="196">
        <v>0</v>
      </c>
      <c r="R97" s="196">
        <f t="shared" si="2"/>
        <v>0</v>
      </c>
      <c r="S97" s="196">
        <v>0</v>
      </c>
      <c r="T97" s="197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98" t="s">
        <v>162</v>
      </c>
      <c r="AT97" s="198" t="s">
        <v>158</v>
      </c>
      <c r="AU97" s="198" t="s">
        <v>83</v>
      </c>
      <c r="AY97" s="15" t="s">
        <v>156</v>
      </c>
      <c r="BE97" s="199">
        <f t="shared" si="4"/>
        <v>0</v>
      </c>
      <c r="BF97" s="199">
        <f t="shared" si="5"/>
        <v>0</v>
      </c>
      <c r="BG97" s="199">
        <f t="shared" si="6"/>
        <v>0</v>
      </c>
      <c r="BH97" s="199">
        <f t="shared" si="7"/>
        <v>0</v>
      </c>
      <c r="BI97" s="199">
        <f t="shared" si="8"/>
        <v>0</v>
      </c>
      <c r="BJ97" s="15" t="s">
        <v>81</v>
      </c>
      <c r="BK97" s="199">
        <f t="shared" si="9"/>
        <v>0</v>
      </c>
      <c r="BL97" s="15" t="s">
        <v>162</v>
      </c>
      <c r="BM97" s="198" t="s">
        <v>868</v>
      </c>
    </row>
    <row r="98" spans="1:65" s="2" customFormat="1" ht="24" customHeight="1">
      <c r="A98" s="32"/>
      <c r="B98" s="33"/>
      <c r="C98" s="186" t="s">
        <v>179</v>
      </c>
      <c r="D98" s="186" t="s">
        <v>158</v>
      </c>
      <c r="E98" s="187" t="s">
        <v>869</v>
      </c>
      <c r="F98" s="188" t="s">
        <v>870</v>
      </c>
      <c r="G98" s="189" t="s">
        <v>195</v>
      </c>
      <c r="H98" s="190">
        <v>149.52199999999999</v>
      </c>
      <c r="I98" s="191"/>
      <c r="J98" s="192">
        <f t="shared" si="0"/>
        <v>0</v>
      </c>
      <c r="K98" s="193"/>
      <c r="L98" s="37"/>
      <c r="M98" s="194" t="s">
        <v>19</v>
      </c>
      <c r="N98" s="195" t="s">
        <v>44</v>
      </c>
      <c r="O98" s="62"/>
      <c r="P98" s="196">
        <f t="shared" si="1"/>
        <v>0</v>
      </c>
      <c r="Q98" s="196">
        <v>0</v>
      </c>
      <c r="R98" s="196">
        <f t="shared" si="2"/>
        <v>0</v>
      </c>
      <c r="S98" s="196">
        <v>0</v>
      </c>
      <c r="T98" s="197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8" t="s">
        <v>162</v>
      </c>
      <c r="AT98" s="198" t="s">
        <v>158</v>
      </c>
      <c r="AU98" s="198" t="s">
        <v>83</v>
      </c>
      <c r="AY98" s="15" t="s">
        <v>156</v>
      </c>
      <c r="BE98" s="199">
        <f t="shared" si="4"/>
        <v>0</v>
      </c>
      <c r="BF98" s="199">
        <f t="shared" si="5"/>
        <v>0</v>
      </c>
      <c r="BG98" s="199">
        <f t="shared" si="6"/>
        <v>0</v>
      </c>
      <c r="BH98" s="199">
        <f t="shared" si="7"/>
        <v>0</v>
      </c>
      <c r="BI98" s="199">
        <f t="shared" si="8"/>
        <v>0</v>
      </c>
      <c r="BJ98" s="15" t="s">
        <v>81</v>
      </c>
      <c r="BK98" s="199">
        <f t="shared" si="9"/>
        <v>0</v>
      </c>
      <c r="BL98" s="15" t="s">
        <v>162</v>
      </c>
      <c r="BM98" s="198" t="s">
        <v>871</v>
      </c>
    </row>
    <row r="99" spans="1:65" s="12" customFormat="1" ht="22.9" customHeight="1">
      <c r="B99" s="170"/>
      <c r="C99" s="171"/>
      <c r="D99" s="172" t="s">
        <v>72</v>
      </c>
      <c r="E99" s="184" t="s">
        <v>175</v>
      </c>
      <c r="F99" s="184" t="s">
        <v>872</v>
      </c>
      <c r="G99" s="171"/>
      <c r="H99" s="171"/>
      <c r="I99" s="174"/>
      <c r="J99" s="185">
        <f>BK99</f>
        <v>0</v>
      </c>
      <c r="K99" s="171"/>
      <c r="L99" s="176"/>
      <c r="M99" s="177"/>
      <c r="N99" s="178"/>
      <c r="O99" s="178"/>
      <c r="P99" s="179">
        <f>SUM(P100:P102)</f>
        <v>0</v>
      </c>
      <c r="Q99" s="178"/>
      <c r="R99" s="179">
        <f>SUM(R100:R102)</f>
        <v>0</v>
      </c>
      <c r="S99" s="178"/>
      <c r="T99" s="180">
        <f>SUM(T100:T102)</f>
        <v>0</v>
      </c>
      <c r="AR99" s="181" t="s">
        <v>81</v>
      </c>
      <c r="AT99" s="182" t="s">
        <v>72</v>
      </c>
      <c r="AU99" s="182" t="s">
        <v>81</v>
      </c>
      <c r="AY99" s="181" t="s">
        <v>156</v>
      </c>
      <c r="BK99" s="183">
        <f>SUM(BK100:BK102)</f>
        <v>0</v>
      </c>
    </row>
    <row r="100" spans="1:65" s="2" customFormat="1" ht="16.5" customHeight="1">
      <c r="A100" s="32"/>
      <c r="B100" s="33"/>
      <c r="C100" s="186" t="s">
        <v>183</v>
      </c>
      <c r="D100" s="186" t="s">
        <v>158</v>
      </c>
      <c r="E100" s="187" t="s">
        <v>873</v>
      </c>
      <c r="F100" s="188" t="s">
        <v>874</v>
      </c>
      <c r="G100" s="189" t="s">
        <v>161</v>
      </c>
      <c r="H100" s="190">
        <v>277</v>
      </c>
      <c r="I100" s="191"/>
      <c r="J100" s="192">
        <f>ROUND(I100*H100,2)</f>
        <v>0</v>
      </c>
      <c r="K100" s="193"/>
      <c r="L100" s="37"/>
      <c r="M100" s="194" t="s">
        <v>19</v>
      </c>
      <c r="N100" s="195" t="s">
        <v>44</v>
      </c>
      <c r="O100" s="62"/>
      <c r="P100" s="196">
        <f>O100*H100</f>
        <v>0</v>
      </c>
      <c r="Q100" s="196">
        <v>0</v>
      </c>
      <c r="R100" s="196">
        <f>Q100*H100</f>
        <v>0</v>
      </c>
      <c r="S100" s="196">
        <v>0</v>
      </c>
      <c r="T100" s="197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98" t="s">
        <v>162</v>
      </c>
      <c r="AT100" s="198" t="s">
        <v>158</v>
      </c>
      <c r="AU100" s="198" t="s">
        <v>83</v>
      </c>
      <c r="AY100" s="15" t="s">
        <v>156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15" t="s">
        <v>81</v>
      </c>
      <c r="BK100" s="199">
        <f>ROUND(I100*H100,2)</f>
        <v>0</v>
      </c>
      <c r="BL100" s="15" t="s">
        <v>162</v>
      </c>
      <c r="BM100" s="198" t="s">
        <v>875</v>
      </c>
    </row>
    <row r="101" spans="1:65" s="2" customFormat="1" ht="16.5" customHeight="1">
      <c r="A101" s="32"/>
      <c r="B101" s="33"/>
      <c r="C101" s="186" t="s">
        <v>187</v>
      </c>
      <c r="D101" s="186" t="s">
        <v>158</v>
      </c>
      <c r="E101" s="187" t="s">
        <v>876</v>
      </c>
      <c r="F101" s="188" t="s">
        <v>877</v>
      </c>
      <c r="G101" s="189" t="s">
        <v>161</v>
      </c>
      <c r="H101" s="190">
        <v>277</v>
      </c>
      <c r="I101" s="191"/>
      <c r="J101" s="192">
        <f>ROUND(I101*H101,2)</f>
        <v>0</v>
      </c>
      <c r="K101" s="193"/>
      <c r="L101" s="37"/>
      <c r="M101" s="194" t="s">
        <v>19</v>
      </c>
      <c r="N101" s="195" t="s">
        <v>44</v>
      </c>
      <c r="O101" s="62"/>
      <c r="P101" s="196">
        <f>O101*H101</f>
        <v>0</v>
      </c>
      <c r="Q101" s="196">
        <v>0</v>
      </c>
      <c r="R101" s="196">
        <f>Q101*H101</f>
        <v>0</v>
      </c>
      <c r="S101" s="196">
        <v>0</v>
      </c>
      <c r="T101" s="197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98" t="s">
        <v>162</v>
      </c>
      <c r="AT101" s="198" t="s">
        <v>158</v>
      </c>
      <c r="AU101" s="198" t="s">
        <v>83</v>
      </c>
      <c r="AY101" s="15" t="s">
        <v>156</v>
      </c>
      <c r="BE101" s="199">
        <f>IF(N101="základní",J101,0)</f>
        <v>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15" t="s">
        <v>81</v>
      </c>
      <c r="BK101" s="199">
        <f>ROUND(I101*H101,2)</f>
        <v>0</v>
      </c>
      <c r="BL101" s="15" t="s">
        <v>162</v>
      </c>
      <c r="BM101" s="198" t="s">
        <v>878</v>
      </c>
    </row>
    <row r="102" spans="1:65" s="2" customFormat="1" ht="24" customHeight="1">
      <c r="A102" s="32"/>
      <c r="B102" s="33"/>
      <c r="C102" s="186" t="s">
        <v>191</v>
      </c>
      <c r="D102" s="186" t="s">
        <v>158</v>
      </c>
      <c r="E102" s="187" t="s">
        <v>879</v>
      </c>
      <c r="F102" s="188" t="s">
        <v>880</v>
      </c>
      <c r="G102" s="189" t="s">
        <v>161</v>
      </c>
      <c r="H102" s="190">
        <v>277</v>
      </c>
      <c r="I102" s="191"/>
      <c r="J102" s="192">
        <f>ROUND(I102*H102,2)</f>
        <v>0</v>
      </c>
      <c r="K102" s="193"/>
      <c r="L102" s="37"/>
      <c r="M102" s="194" t="s">
        <v>19</v>
      </c>
      <c r="N102" s="195" t="s">
        <v>44</v>
      </c>
      <c r="O102" s="62"/>
      <c r="P102" s="196">
        <f>O102*H102</f>
        <v>0</v>
      </c>
      <c r="Q102" s="196">
        <v>0</v>
      </c>
      <c r="R102" s="196">
        <f>Q102*H102</f>
        <v>0</v>
      </c>
      <c r="S102" s="196">
        <v>0</v>
      </c>
      <c r="T102" s="197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98" t="s">
        <v>162</v>
      </c>
      <c r="AT102" s="198" t="s">
        <v>158</v>
      </c>
      <c r="AU102" s="198" t="s">
        <v>83</v>
      </c>
      <c r="AY102" s="15" t="s">
        <v>156</v>
      </c>
      <c r="BE102" s="199">
        <f>IF(N102="základní",J102,0)</f>
        <v>0</v>
      </c>
      <c r="BF102" s="199">
        <f>IF(N102="snížená",J102,0)</f>
        <v>0</v>
      </c>
      <c r="BG102" s="199">
        <f>IF(N102="zákl. přenesená",J102,0)</f>
        <v>0</v>
      </c>
      <c r="BH102" s="199">
        <f>IF(N102="sníž. přenesená",J102,0)</f>
        <v>0</v>
      </c>
      <c r="BI102" s="199">
        <f>IF(N102="nulová",J102,0)</f>
        <v>0</v>
      </c>
      <c r="BJ102" s="15" t="s">
        <v>81</v>
      </c>
      <c r="BK102" s="199">
        <f>ROUND(I102*H102,2)</f>
        <v>0</v>
      </c>
      <c r="BL102" s="15" t="s">
        <v>162</v>
      </c>
      <c r="BM102" s="198" t="s">
        <v>881</v>
      </c>
    </row>
    <row r="103" spans="1:65" s="12" customFormat="1" ht="22.9" customHeight="1">
      <c r="B103" s="170"/>
      <c r="C103" s="171"/>
      <c r="D103" s="172" t="s">
        <v>72</v>
      </c>
      <c r="E103" s="184" t="s">
        <v>191</v>
      </c>
      <c r="F103" s="184" t="s">
        <v>882</v>
      </c>
      <c r="G103" s="171"/>
      <c r="H103" s="171"/>
      <c r="I103" s="174"/>
      <c r="J103" s="185">
        <f>BK103</f>
        <v>0</v>
      </c>
      <c r="K103" s="171"/>
      <c r="L103" s="176"/>
      <c r="M103" s="177"/>
      <c r="N103" s="178"/>
      <c r="O103" s="178"/>
      <c r="P103" s="179">
        <f>SUM(P104:P110)</f>
        <v>0</v>
      </c>
      <c r="Q103" s="178"/>
      <c r="R103" s="179">
        <f>SUM(R104:R110)</f>
        <v>0</v>
      </c>
      <c r="S103" s="178"/>
      <c r="T103" s="180">
        <f>SUM(T104:T110)</f>
        <v>317.35898799999995</v>
      </c>
      <c r="AR103" s="181" t="s">
        <v>81</v>
      </c>
      <c r="AT103" s="182" t="s">
        <v>72</v>
      </c>
      <c r="AU103" s="182" t="s">
        <v>81</v>
      </c>
      <c r="AY103" s="181" t="s">
        <v>156</v>
      </c>
      <c r="BK103" s="183">
        <f>SUM(BK104:BK110)</f>
        <v>0</v>
      </c>
    </row>
    <row r="104" spans="1:65" s="2" customFormat="1" ht="16.5" customHeight="1">
      <c r="A104" s="32"/>
      <c r="B104" s="33"/>
      <c r="C104" s="186" t="s">
        <v>197</v>
      </c>
      <c r="D104" s="186" t="s">
        <v>158</v>
      </c>
      <c r="E104" s="187" t="s">
        <v>883</v>
      </c>
      <c r="F104" s="188" t="s">
        <v>884</v>
      </c>
      <c r="G104" s="189" t="s">
        <v>195</v>
      </c>
      <c r="H104" s="190">
        <v>0.8</v>
      </c>
      <c r="I104" s="191"/>
      <c r="J104" s="192">
        <f t="shared" ref="J104:J110" si="10">ROUND(I104*H104,2)</f>
        <v>0</v>
      </c>
      <c r="K104" s="193"/>
      <c r="L104" s="37"/>
      <c r="M104" s="194" t="s">
        <v>19</v>
      </c>
      <c r="N104" s="195" t="s">
        <v>44</v>
      </c>
      <c r="O104" s="62"/>
      <c r="P104" s="196">
        <f t="shared" ref="P104:P110" si="11">O104*H104</f>
        <v>0</v>
      </c>
      <c r="Q104" s="196">
        <v>0</v>
      </c>
      <c r="R104" s="196">
        <f t="shared" ref="R104:R110" si="12">Q104*H104</f>
        <v>0</v>
      </c>
      <c r="S104" s="196">
        <v>1</v>
      </c>
      <c r="T104" s="197">
        <f t="shared" ref="T104:T110" si="13">S104*H104</f>
        <v>0.8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98" t="s">
        <v>162</v>
      </c>
      <c r="AT104" s="198" t="s">
        <v>158</v>
      </c>
      <c r="AU104" s="198" t="s">
        <v>83</v>
      </c>
      <c r="AY104" s="15" t="s">
        <v>156</v>
      </c>
      <c r="BE104" s="199">
        <f t="shared" ref="BE104:BE110" si="14">IF(N104="základní",J104,0)</f>
        <v>0</v>
      </c>
      <c r="BF104" s="199">
        <f t="shared" ref="BF104:BF110" si="15">IF(N104="snížená",J104,0)</f>
        <v>0</v>
      </c>
      <c r="BG104" s="199">
        <f t="shared" ref="BG104:BG110" si="16">IF(N104="zákl. přenesená",J104,0)</f>
        <v>0</v>
      </c>
      <c r="BH104" s="199">
        <f t="shared" ref="BH104:BH110" si="17">IF(N104="sníž. přenesená",J104,0)</f>
        <v>0</v>
      </c>
      <c r="BI104" s="199">
        <f t="shared" ref="BI104:BI110" si="18">IF(N104="nulová",J104,0)</f>
        <v>0</v>
      </c>
      <c r="BJ104" s="15" t="s">
        <v>81</v>
      </c>
      <c r="BK104" s="199">
        <f t="shared" ref="BK104:BK110" si="19">ROUND(I104*H104,2)</f>
        <v>0</v>
      </c>
      <c r="BL104" s="15" t="s">
        <v>162</v>
      </c>
      <c r="BM104" s="198" t="s">
        <v>885</v>
      </c>
    </row>
    <row r="105" spans="1:65" s="2" customFormat="1" ht="16.5" customHeight="1">
      <c r="A105" s="32"/>
      <c r="B105" s="33"/>
      <c r="C105" s="186" t="s">
        <v>201</v>
      </c>
      <c r="D105" s="186" t="s">
        <v>158</v>
      </c>
      <c r="E105" s="187" t="s">
        <v>886</v>
      </c>
      <c r="F105" s="188" t="s">
        <v>887</v>
      </c>
      <c r="G105" s="189" t="s">
        <v>218</v>
      </c>
      <c r="H105" s="190">
        <v>1</v>
      </c>
      <c r="I105" s="191"/>
      <c r="J105" s="192">
        <f t="shared" si="10"/>
        <v>0</v>
      </c>
      <c r="K105" s="193"/>
      <c r="L105" s="37"/>
      <c r="M105" s="194" t="s">
        <v>19</v>
      </c>
      <c r="N105" s="195" t="s">
        <v>44</v>
      </c>
      <c r="O105" s="62"/>
      <c r="P105" s="196">
        <f t="shared" si="11"/>
        <v>0</v>
      </c>
      <c r="Q105" s="196">
        <v>0</v>
      </c>
      <c r="R105" s="196">
        <f t="shared" si="12"/>
        <v>0</v>
      </c>
      <c r="S105" s="196">
        <v>0.109</v>
      </c>
      <c r="T105" s="197">
        <f t="shared" si="13"/>
        <v>0.109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98" t="s">
        <v>162</v>
      </c>
      <c r="AT105" s="198" t="s">
        <v>158</v>
      </c>
      <c r="AU105" s="198" t="s">
        <v>83</v>
      </c>
      <c r="AY105" s="15" t="s">
        <v>156</v>
      </c>
      <c r="BE105" s="199">
        <f t="shared" si="14"/>
        <v>0</v>
      </c>
      <c r="BF105" s="199">
        <f t="shared" si="15"/>
        <v>0</v>
      </c>
      <c r="BG105" s="199">
        <f t="shared" si="16"/>
        <v>0</v>
      </c>
      <c r="BH105" s="199">
        <f t="shared" si="17"/>
        <v>0</v>
      </c>
      <c r="BI105" s="199">
        <f t="shared" si="18"/>
        <v>0</v>
      </c>
      <c r="BJ105" s="15" t="s">
        <v>81</v>
      </c>
      <c r="BK105" s="199">
        <f t="shared" si="19"/>
        <v>0</v>
      </c>
      <c r="BL105" s="15" t="s">
        <v>162</v>
      </c>
      <c r="BM105" s="198" t="s">
        <v>888</v>
      </c>
    </row>
    <row r="106" spans="1:65" s="2" customFormat="1" ht="24" customHeight="1">
      <c r="A106" s="32"/>
      <c r="B106" s="33"/>
      <c r="C106" s="186" t="s">
        <v>206</v>
      </c>
      <c r="D106" s="186" t="s">
        <v>158</v>
      </c>
      <c r="E106" s="187" t="s">
        <v>889</v>
      </c>
      <c r="F106" s="188" t="s">
        <v>890</v>
      </c>
      <c r="G106" s="189" t="s">
        <v>195</v>
      </c>
      <c r="H106" s="190">
        <v>1.6160000000000001</v>
      </c>
      <c r="I106" s="191"/>
      <c r="J106" s="192">
        <f t="shared" si="10"/>
        <v>0</v>
      </c>
      <c r="K106" s="193"/>
      <c r="L106" s="37"/>
      <c r="M106" s="194" t="s">
        <v>19</v>
      </c>
      <c r="N106" s="195" t="s">
        <v>44</v>
      </c>
      <c r="O106" s="62"/>
      <c r="P106" s="196">
        <f t="shared" si="11"/>
        <v>0</v>
      </c>
      <c r="Q106" s="196">
        <v>0</v>
      </c>
      <c r="R106" s="196">
        <f t="shared" si="12"/>
        <v>0</v>
      </c>
      <c r="S106" s="196">
        <v>1.2529999999999999</v>
      </c>
      <c r="T106" s="197">
        <f t="shared" si="13"/>
        <v>2.024848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98" t="s">
        <v>162</v>
      </c>
      <c r="AT106" s="198" t="s">
        <v>158</v>
      </c>
      <c r="AU106" s="198" t="s">
        <v>83</v>
      </c>
      <c r="AY106" s="15" t="s">
        <v>156</v>
      </c>
      <c r="BE106" s="199">
        <f t="shared" si="14"/>
        <v>0</v>
      </c>
      <c r="BF106" s="199">
        <f t="shared" si="15"/>
        <v>0</v>
      </c>
      <c r="BG106" s="199">
        <f t="shared" si="16"/>
        <v>0</v>
      </c>
      <c r="BH106" s="199">
        <f t="shared" si="17"/>
        <v>0</v>
      </c>
      <c r="BI106" s="199">
        <f t="shared" si="18"/>
        <v>0</v>
      </c>
      <c r="BJ106" s="15" t="s">
        <v>81</v>
      </c>
      <c r="BK106" s="199">
        <f t="shared" si="19"/>
        <v>0</v>
      </c>
      <c r="BL106" s="15" t="s">
        <v>162</v>
      </c>
      <c r="BM106" s="198" t="s">
        <v>891</v>
      </c>
    </row>
    <row r="107" spans="1:65" s="2" customFormat="1" ht="24" customHeight="1">
      <c r="A107" s="32"/>
      <c r="B107" s="33"/>
      <c r="C107" s="186" t="s">
        <v>221</v>
      </c>
      <c r="D107" s="186" t="s">
        <v>158</v>
      </c>
      <c r="E107" s="187" t="s">
        <v>892</v>
      </c>
      <c r="F107" s="188" t="s">
        <v>893</v>
      </c>
      <c r="G107" s="189" t="s">
        <v>161</v>
      </c>
      <c r="H107" s="190">
        <v>18</v>
      </c>
      <c r="I107" s="191"/>
      <c r="J107" s="192">
        <f t="shared" si="10"/>
        <v>0</v>
      </c>
      <c r="K107" s="193"/>
      <c r="L107" s="37"/>
      <c r="M107" s="194" t="s">
        <v>19</v>
      </c>
      <c r="N107" s="195" t="s">
        <v>44</v>
      </c>
      <c r="O107" s="62"/>
      <c r="P107" s="196">
        <f t="shared" si="11"/>
        <v>0</v>
      </c>
      <c r="Q107" s="196">
        <v>0</v>
      </c>
      <c r="R107" s="196">
        <f t="shared" si="12"/>
        <v>0</v>
      </c>
      <c r="S107" s="196">
        <v>3.4000000000000002E-2</v>
      </c>
      <c r="T107" s="197">
        <f t="shared" si="13"/>
        <v>0.6120000000000001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98" t="s">
        <v>162</v>
      </c>
      <c r="AT107" s="198" t="s">
        <v>158</v>
      </c>
      <c r="AU107" s="198" t="s">
        <v>83</v>
      </c>
      <c r="AY107" s="15" t="s">
        <v>156</v>
      </c>
      <c r="BE107" s="199">
        <f t="shared" si="14"/>
        <v>0</v>
      </c>
      <c r="BF107" s="199">
        <f t="shared" si="15"/>
        <v>0</v>
      </c>
      <c r="BG107" s="199">
        <f t="shared" si="16"/>
        <v>0</v>
      </c>
      <c r="BH107" s="199">
        <f t="shared" si="17"/>
        <v>0</v>
      </c>
      <c r="BI107" s="199">
        <f t="shared" si="18"/>
        <v>0</v>
      </c>
      <c r="BJ107" s="15" t="s">
        <v>81</v>
      </c>
      <c r="BK107" s="199">
        <f t="shared" si="19"/>
        <v>0</v>
      </c>
      <c r="BL107" s="15" t="s">
        <v>162</v>
      </c>
      <c r="BM107" s="198" t="s">
        <v>894</v>
      </c>
    </row>
    <row r="108" spans="1:65" s="2" customFormat="1" ht="24" customHeight="1">
      <c r="A108" s="32"/>
      <c r="B108" s="33"/>
      <c r="C108" s="186" t="s">
        <v>225</v>
      </c>
      <c r="D108" s="186" t="s">
        <v>158</v>
      </c>
      <c r="E108" s="187" t="s">
        <v>895</v>
      </c>
      <c r="F108" s="188" t="s">
        <v>896</v>
      </c>
      <c r="G108" s="189" t="s">
        <v>161</v>
      </c>
      <c r="H108" s="190">
        <v>3.69</v>
      </c>
      <c r="I108" s="191"/>
      <c r="J108" s="192">
        <f t="shared" si="10"/>
        <v>0</v>
      </c>
      <c r="K108" s="193"/>
      <c r="L108" s="37"/>
      <c r="M108" s="194" t="s">
        <v>19</v>
      </c>
      <c r="N108" s="195" t="s">
        <v>44</v>
      </c>
      <c r="O108" s="62"/>
      <c r="P108" s="196">
        <f t="shared" si="11"/>
        <v>0</v>
      </c>
      <c r="Q108" s="196">
        <v>0</v>
      </c>
      <c r="R108" s="196">
        <f t="shared" si="12"/>
        <v>0</v>
      </c>
      <c r="S108" s="196">
        <v>7.5999999999999998E-2</v>
      </c>
      <c r="T108" s="197">
        <f t="shared" si="13"/>
        <v>0.28043999999999997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98" t="s">
        <v>162</v>
      </c>
      <c r="AT108" s="198" t="s">
        <v>158</v>
      </c>
      <c r="AU108" s="198" t="s">
        <v>83</v>
      </c>
      <c r="AY108" s="15" t="s">
        <v>156</v>
      </c>
      <c r="BE108" s="199">
        <f t="shared" si="14"/>
        <v>0</v>
      </c>
      <c r="BF108" s="199">
        <f t="shared" si="15"/>
        <v>0</v>
      </c>
      <c r="BG108" s="199">
        <f t="shared" si="16"/>
        <v>0</v>
      </c>
      <c r="BH108" s="199">
        <f t="shared" si="17"/>
        <v>0</v>
      </c>
      <c r="BI108" s="199">
        <f t="shared" si="18"/>
        <v>0</v>
      </c>
      <c r="BJ108" s="15" t="s">
        <v>81</v>
      </c>
      <c r="BK108" s="199">
        <f t="shared" si="19"/>
        <v>0</v>
      </c>
      <c r="BL108" s="15" t="s">
        <v>162</v>
      </c>
      <c r="BM108" s="198" t="s">
        <v>897</v>
      </c>
    </row>
    <row r="109" spans="1:65" s="2" customFormat="1" ht="24" customHeight="1">
      <c r="A109" s="32"/>
      <c r="B109" s="33"/>
      <c r="C109" s="186" t="s">
        <v>8</v>
      </c>
      <c r="D109" s="186" t="s">
        <v>158</v>
      </c>
      <c r="E109" s="187" t="s">
        <v>898</v>
      </c>
      <c r="F109" s="188" t="s">
        <v>899</v>
      </c>
      <c r="G109" s="189" t="s">
        <v>161</v>
      </c>
      <c r="H109" s="190">
        <v>10.045</v>
      </c>
      <c r="I109" s="191"/>
      <c r="J109" s="192">
        <f t="shared" si="10"/>
        <v>0</v>
      </c>
      <c r="K109" s="193"/>
      <c r="L109" s="37"/>
      <c r="M109" s="194" t="s">
        <v>19</v>
      </c>
      <c r="N109" s="195" t="s">
        <v>44</v>
      </c>
      <c r="O109" s="62"/>
      <c r="P109" s="196">
        <f t="shared" si="11"/>
        <v>0</v>
      </c>
      <c r="Q109" s="196">
        <v>0</v>
      </c>
      <c r="R109" s="196">
        <f t="shared" si="12"/>
        <v>0</v>
      </c>
      <c r="S109" s="196">
        <v>0.06</v>
      </c>
      <c r="T109" s="197">
        <f t="shared" si="13"/>
        <v>0.60270000000000001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98" t="s">
        <v>162</v>
      </c>
      <c r="AT109" s="198" t="s">
        <v>158</v>
      </c>
      <c r="AU109" s="198" t="s">
        <v>83</v>
      </c>
      <c r="AY109" s="15" t="s">
        <v>156</v>
      </c>
      <c r="BE109" s="199">
        <f t="shared" si="14"/>
        <v>0</v>
      </c>
      <c r="BF109" s="199">
        <f t="shared" si="15"/>
        <v>0</v>
      </c>
      <c r="BG109" s="199">
        <f t="shared" si="16"/>
        <v>0</v>
      </c>
      <c r="BH109" s="199">
        <f t="shared" si="17"/>
        <v>0</v>
      </c>
      <c r="BI109" s="199">
        <f t="shared" si="18"/>
        <v>0</v>
      </c>
      <c r="BJ109" s="15" t="s">
        <v>81</v>
      </c>
      <c r="BK109" s="199">
        <f t="shared" si="19"/>
        <v>0</v>
      </c>
      <c r="BL109" s="15" t="s">
        <v>162</v>
      </c>
      <c r="BM109" s="198" t="s">
        <v>900</v>
      </c>
    </row>
    <row r="110" spans="1:65" s="2" customFormat="1" ht="24" customHeight="1">
      <c r="A110" s="32"/>
      <c r="B110" s="33"/>
      <c r="C110" s="186" t="s">
        <v>270</v>
      </c>
      <c r="D110" s="186" t="s">
        <v>158</v>
      </c>
      <c r="E110" s="187" t="s">
        <v>512</v>
      </c>
      <c r="F110" s="188" t="s">
        <v>513</v>
      </c>
      <c r="G110" s="189" t="s">
        <v>166</v>
      </c>
      <c r="H110" s="190">
        <v>549</v>
      </c>
      <c r="I110" s="191"/>
      <c r="J110" s="192">
        <f t="shared" si="10"/>
        <v>0</v>
      </c>
      <c r="K110" s="193"/>
      <c r="L110" s="37"/>
      <c r="M110" s="194" t="s">
        <v>19</v>
      </c>
      <c r="N110" s="195" t="s">
        <v>44</v>
      </c>
      <c r="O110" s="62"/>
      <c r="P110" s="196">
        <f t="shared" si="11"/>
        <v>0</v>
      </c>
      <c r="Q110" s="196">
        <v>0</v>
      </c>
      <c r="R110" s="196">
        <f t="shared" si="12"/>
        <v>0</v>
      </c>
      <c r="S110" s="196">
        <v>0.56999999999999995</v>
      </c>
      <c r="T110" s="197">
        <f t="shared" si="13"/>
        <v>312.92999999999995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98" t="s">
        <v>162</v>
      </c>
      <c r="AT110" s="198" t="s">
        <v>158</v>
      </c>
      <c r="AU110" s="198" t="s">
        <v>83</v>
      </c>
      <c r="AY110" s="15" t="s">
        <v>156</v>
      </c>
      <c r="BE110" s="199">
        <f t="shared" si="14"/>
        <v>0</v>
      </c>
      <c r="BF110" s="199">
        <f t="shared" si="15"/>
        <v>0</v>
      </c>
      <c r="BG110" s="199">
        <f t="shared" si="16"/>
        <v>0</v>
      </c>
      <c r="BH110" s="199">
        <f t="shared" si="17"/>
        <v>0</v>
      </c>
      <c r="BI110" s="199">
        <f t="shared" si="18"/>
        <v>0</v>
      </c>
      <c r="BJ110" s="15" t="s">
        <v>81</v>
      </c>
      <c r="BK110" s="199">
        <f t="shared" si="19"/>
        <v>0</v>
      </c>
      <c r="BL110" s="15" t="s">
        <v>162</v>
      </c>
      <c r="BM110" s="198" t="s">
        <v>901</v>
      </c>
    </row>
    <row r="111" spans="1:65" s="12" customFormat="1" ht="22.9" customHeight="1">
      <c r="B111" s="170"/>
      <c r="C111" s="171"/>
      <c r="D111" s="172" t="s">
        <v>72</v>
      </c>
      <c r="E111" s="184" t="s">
        <v>241</v>
      </c>
      <c r="F111" s="184" t="s">
        <v>242</v>
      </c>
      <c r="G111" s="171"/>
      <c r="H111" s="171"/>
      <c r="I111" s="174"/>
      <c r="J111" s="185">
        <f>BK111</f>
        <v>0</v>
      </c>
      <c r="K111" s="171"/>
      <c r="L111" s="176"/>
      <c r="M111" s="177"/>
      <c r="N111" s="178"/>
      <c r="O111" s="178"/>
      <c r="P111" s="179">
        <f>SUM(P112:P118)</f>
        <v>0</v>
      </c>
      <c r="Q111" s="178"/>
      <c r="R111" s="179">
        <f>SUM(R112:R118)</f>
        <v>0</v>
      </c>
      <c r="S111" s="178"/>
      <c r="T111" s="180">
        <f>SUM(T112:T118)</f>
        <v>0</v>
      </c>
      <c r="AR111" s="181" t="s">
        <v>81</v>
      </c>
      <c r="AT111" s="182" t="s">
        <v>72</v>
      </c>
      <c r="AU111" s="182" t="s">
        <v>81</v>
      </c>
      <c r="AY111" s="181" t="s">
        <v>156</v>
      </c>
      <c r="BK111" s="183">
        <f>SUM(BK112:BK118)</f>
        <v>0</v>
      </c>
    </row>
    <row r="112" spans="1:65" s="2" customFormat="1" ht="16.5" customHeight="1">
      <c r="A112" s="32"/>
      <c r="B112" s="33"/>
      <c r="C112" s="186" t="s">
        <v>370</v>
      </c>
      <c r="D112" s="186" t="s">
        <v>158</v>
      </c>
      <c r="E112" s="187" t="s">
        <v>902</v>
      </c>
      <c r="F112" s="188" t="s">
        <v>903</v>
      </c>
      <c r="G112" s="189" t="s">
        <v>195</v>
      </c>
      <c r="H112" s="190">
        <v>332.60599999999999</v>
      </c>
      <c r="I112" s="191"/>
      <c r="J112" s="192">
        <f t="shared" ref="J112:J118" si="20">ROUND(I112*H112,2)</f>
        <v>0</v>
      </c>
      <c r="K112" s="193"/>
      <c r="L112" s="37"/>
      <c r="M112" s="194" t="s">
        <v>19</v>
      </c>
      <c r="N112" s="195" t="s">
        <v>44</v>
      </c>
      <c r="O112" s="62"/>
      <c r="P112" s="196">
        <f t="shared" ref="P112:P118" si="21">O112*H112</f>
        <v>0</v>
      </c>
      <c r="Q112" s="196">
        <v>0</v>
      </c>
      <c r="R112" s="196">
        <f t="shared" ref="R112:R118" si="22">Q112*H112</f>
        <v>0</v>
      </c>
      <c r="S112" s="196">
        <v>0</v>
      </c>
      <c r="T112" s="197">
        <f t="shared" ref="T112:T118" si="23"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98" t="s">
        <v>162</v>
      </c>
      <c r="AT112" s="198" t="s">
        <v>158</v>
      </c>
      <c r="AU112" s="198" t="s">
        <v>83</v>
      </c>
      <c r="AY112" s="15" t="s">
        <v>156</v>
      </c>
      <c r="BE112" s="199">
        <f t="shared" ref="BE112:BE118" si="24">IF(N112="základní",J112,0)</f>
        <v>0</v>
      </c>
      <c r="BF112" s="199">
        <f t="shared" ref="BF112:BF118" si="25">IF(N112="snížená",J112,0)</f>
        <v>0</v>
      </c>
      <c r="BG112" s="199">
        <f t="shared" ref="BG112:BG118" si="26">IF(N112="zákl. přenesená",J112,0)</f>
        <v>0</v>
      </c>
      <c r="BH112" s="199">
        <f t="shared" ref="BH112:BH118" si="27">IF(N112="sníž. přenesená",J112,0)</f>
        <v>0</v>
      </c>
      <c r="BI112" s="199">
        <f t="shared" ref="BI112:BI118" si="28">IF(N112="nulová",J112,0)</f>
        <v>0</v>
      </c>
      <c r="BJ112" s="15" t="s">
        <v>81</v>
      </c>
      <c r="BK112" s="199">
        <f t="shared" ref="BK112:BK118" si="29">ROUND(I112*H112,2)</f>
        <v>0</v>
      </c>
      <c r="BL112" s="15" t="s">
        <v>162</v>
      </c>
      <c r="BM112" s="198" t="s">
        <v>904</v>
      </c>
    </row>
    <row r="113" spans="1:65" s="2" customFormat="1" ht="24" customHeight="1">
      <c r="A113" s="32"/>
      <c r="B113" s="33"/>
      <c r="C113" s="186" t="s">
        <v>374</v>
      </c>
      <c r="D113" s="186" t="s">
        <v>158</v>
      </c>
      <c r="E113" s="187" t="s">
        <v>905</v>
      </c>
      <c r="F113" s="188" t="s">
        <v>906</v>
      </c>
      <c r="G113" s="189" t="s">
        <v>195</v>
      </c>
      <c r="H113" s="190">
        <v>5321.6959999999999</v>
      </c>
      <c r="I113" s="191"/>
      <c r="J113" s="192">
        <f t="shared" si="20"/>
        <v>0</v>
      </c>
      <c r="K113" s="193"/>
      <c r="L113" s="37"/>
      <c r="M113" s="194" t="s">
        <v>19</v>
      </c>
      <c r="N113" s="195" t="s">
        <v>44</v>
      </c>
      <c r="O113" s="62"/>
      <c r="P113" s="196">
        <f t="shared" si="21"/>
        <v>0</v>
      </c>
      <c r="Q113" s="196">
        <v>0</v>
      </c>
      <c r="R113" s="196">
        <f t="shared" si="22"/>
        <v>0</v>
      </c>
      <c r="S113" s="196">
        <v>0</v>
      </c>
      <c r="T113" s="197">
        <f t="shared" si="23"/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98" t="s">
        <v>162</v>
      </c>
      <c r="AT113" s="198" t="s">
        <v>158</v>
      </c>
      <c r="AU113" s="198" t="s">
        <v>83</v>
      </c>
      <c r="AY113" s="15" t="s">
        <v>156</v>
      </c>
      <c r="BE113" s="199">
        <f t="shared" si="24"/>
        <v>0</v>
      </c>
      <c r="BF113" s="199">
        <f t="shared" si="25"/>
        <v>0</v>
      </c>
      <c r="BG113" s="199">
        <f t="shared" si="26"/>
        <v>0</v>
      </c>
      <c r="BH113" s="199">
        <f t="shared" si="27"/>
        <v>0</v>
      </c>
      <c r="BI113" s="199">
        <f t="shared" si="28"/>
        <v>0</v>
      </c>
      <c r="BJ113" s="15" t="s">
        <v>81</v>
      </c>
      <c r="BK113" s="199">
        <f t="shared" si="29"/>
        <v>0</v>
      </c>
      <c r="BL113" s="15" t="s">
        <v>162</v>
      </c>
      <c r="BM113" s="198" t="s">
        <v>907</v>
      </c>
    </row>
    <row r="114" spans="1:65" s="2" customFormat="1" ht="16.5" customHeight="1">
      <c r="A114" s="32"/>
      <c r="B114" s="33"/>
      <c r="C114" s="186" t="s">
        <v>378</v>
      </c>
      <c r="D114" s="186" t="s">
        <v>158</v>
      </c>
      <c r="E114" s="187" t="s">
        <v>383</v>
      </c>
      <c r="F114" s="188" t="s">
        <v>384</v>
      </c>
      <c r="G114" s="189" t="s">
        <v>195</v>
      </c>
      <c r="H114" s="190">
        <v>332.60599999999999</v>
      </c>
      <c r="I114" s="191"/>
      <c r="J114" s="192">
        <f t="shared" si="20"/>
        <v>0</v>
      </c>
      <c r="K114" s="193"/>
      <c r="L114" s="37"/>
      <c r="M114" s="194" t="s">
        <v>19</v>
      </c>
      <c r="N114" s="195" t="s">
        <v>44</v>
      </c>
      <c r="O114" s="62"/>
      <c r="P114" s="196">
        <f t="shared" si="21"/>
        <v>0</v>
      </c>
      <c r="Q114" s="196">
        <v>0</v>
      </c>
      <c r="R114" s="196">
        <f t="shared" si="22"/>
        <v>0</v>
      </c>
      <c r="S114" s="196">
        <v>0</v>
      </c>
      <c r="T114" s="197">
        <f t="shared" si="23"/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98" t="s">
        <v>162</v>
      </c>
      <c r="AT114" s="198" t="s">
        <v>158</v>
      </c>
      <c r="AU114" s="198" t="s">
        <v>83</v>
      </c>
      <c r="AY114" s="15" t="s">
        <v>156</v>
      </c>
      <c r="BE114" s="199">
        <f t="shared" si="24"/>
        <v>0</v>
      </c>
      <c r="BF114" s="199">
        <f t="shared" si="25"/>
        <v>0</v>
      </c>
      <c r="BG114" s="199">
        <f t="shared" si="26"/>
        <v>0</v>
      </c>
      <c r="BH114" s="199">
        <f t="shared" si="27"/>
        <v>0</v>
      </c>
      <c r="BI114" s="199">
        <f t="shared" si="28"/>
        <v>0</v>
      </c>
      <c r="BJ114" s="15" t="s">
        <v>81</v>
      </c>
      <c r="BK114" s="199">
        <f t="shared" si="29"/>
        <v>0</v>
      </c>
      <c r="BL114" s="15" t="s">
        <v>162</v>
      </c>
      <c r="BM114" s="198" t="s">
        <v>908</v>
      </c>
    </row>
    <row r="115" spans="1:65" s="2" customFormat="1" ht="24" customHeight="1">
      <c r="A115" s="32"/>
      <c r="B115" s="33"/>
      <c r="C115" s="186" t="s">
        <v>382</v>
      </c>
      <c r="D115" s="186" t="s">
        <v>158</v>
      </c>
      <c r="E115" s="187" t="s">
        <v>386</v>
      </c>
      <c r="F115" s="188" t="s">
        <v>909</v>
      </c>
      <c r="G115" s="189" t="s">
        <v>195</v>
      </c>
      <c r="H115" s="190">
        <v>1.373</v>
      </c>
      <c r="I115" s="191"/>
      <c r="J115" s="192">
        <f t="shared" si="20"/>
        <v>0</v>
      </c>
      <c r="K115" s="193"/>
      <c r="L115" s="37"/>
      <c r="M115" s="194" t="s">
        <v>19</v>
      </c>
      <c r="N115" s="195" t="s">
        <v>44</v>
      </c>
      <c r="O115" s="62"/>
      <c r="P115" s="196">
        <f t="shared" si="21"/>
        <v>0</v>
      </c>
      <c r="Q115" s="196">
        <v>0</v>
      </c>
      <c r="R115" s="196">
        <f t="shared" si="22"/>
        <v>0</v>
      </c>
      <c r="S115" s="196">
        <v>0</v>
      </c>
      <c r="T115" s="197">
        <f t="shared" si="23"/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98" t="s">
        <v>162</v>
      </c>
      <c r="AT115" s="198" t="s">
        <v>158</v>
      </c>
      <c r="AU115" s="198" t="s">
        <v>83</v>
      </c>
      <c r="AY115" s="15" t="s">
        <v>156</v>
      </c>
      <c r="BE115" s="199">
        <f t="shared" si="24"/>
        <v>0</v>
      </c>
      <c r="BF115" s="199">
        <f t="shared" si="25"/>
        <v>0</v>
      </c>
      <c r="BG115" s="199">
        <f t="shared" si="26"/>
        <v>0</v>
      </c>
      <c r="BH115" s="199">
        <f t="shared" si="27"/>
        <v>0</v>
      </c>
      <c r="BI115" s="199">
        <f t="shared" si="28"/>
        <v>0</v>
      </c>
      <c r="BJ115" s="15" t="s">
        <v>81</v>
      </c>
      <c r="BK115" s="199">
        <f t="shared" si="29"/>
        <v>0</v>
      </c>
      <c r="BL115" s="15" t="s">
        <v>162</v>
      </c>
      <c r="BM115" s="198" t="s">
        <v>910</v>
      </c>
    </row>
    <row r="116" spans="1:65" s="2" customFormat="1" ht="16.5" customHeight="1">
      <c r="A116" s="32"/>
      <c r="B116" s="33"/>
      <c r="C116" s="186" t="s">
        <v>7</v>
      </c>
      <c r="D116" s="186" t="s">
        <v>158</v>
      </c>
      <c r="E116" s="187" t="s">
        <v>911</v>
      </c>
      <c r="F116" s="188" t="s">
        <v>912</v>
      </c>
      <c r="G116" s="189" t="s">
        <v>195</v>
      </c>
      <c r="H116" s="190">
        <v>0.8</v>
      </c>
      <c r="I116" s="191"/>
      <c r="J116" s="192">
        <f t="shared" si="20"/>
        <v>0</v>
      </c>
      <c r="K116" s="193"/>
      <c r="L116" s="37"/>
      <c r="M116" s="194" t="s">
        <v>19</v>
      </c>
      <c r="N116" s="195" t="s">
        <v>44</v>
      </c>
      <c r="O116" s="62"/>
      <c r="P116" s="196">
        <f t="shared" si="21"/>
        <v>0</v>
      </c>
      <c r="Q116" s="196">
        <v>0</v>
      </c>
      <c r="R116" s="196">
        <f t="shared" si="22"/>
        <v>0</v>
      </c>
      <c r="S116" s="196">
        <v>0</v>
      </c>
      <c r="T116" s="197">
        <f t="shared" si="23"/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98" t="s">
        <v>162</v>
      </c>
      <c r="AT116" s="198" t="s">
        <v>158</v>
      </c>
      <c r="AU116" s="198" t="s">
        <v>83</v>
      </c>
      <c r="AY116" s="15" t="s">
        <v>156</v>
      </c>
      <c r="BE116" s="199">
        <f t="shared" si="24"/>
        <v>0</v>
      </c>
      <c r="BF116" s="199">
        <f t="shared" si="25"/>
        <v>0</v>
      </c>
      <c r="BG116" s="199">
        <f t="shared" si="26"/>
        <v>0</v>
      </c>
      <c r="BH116" s="199">
        <f t="shared" si="27"/>
        <v>0</v>
      </c>
      <c r="BI116" s="199">
        <f t="shared" si="28"/>
        <v>0</v>
      </c>
      <c r="BJ116" s="15" t="s">
        <v>81</v>
      </c>
      <c r="BK116" s="199">
        <f t="shared" si="29"/>
        <v>0</v>
      </c>
      <c r="BL116" s="15" t="s">
        <v>162</v>
      </c>
      <c r="BM116" s="198" t="s">
        <v>913</v>
      </c>
    </row>
    <row r="117" spans="1:65" s="2" customFormat="1" ht="24" customHeight="1">
      <c r="A117" s="32"/>
      <c r="B117" s="33"/>
      <c r="C117" s="186" t="s">
        <v>389</v>
      </c>
      <c r="D117" s="186" t="s">
        <v>158</v>
      </c>
      <c r="E117" s="187" t="s">
        <v>914</v>
      </c>
      <c r="F117" s="188" t="s">
        <v>915</v>
      </c>
      <c r="G117" s="189" t="s">
        <v>195</v>
      </c>
      <c r="H117" s="190">
        <v>14.52</v>
      </c>
      <c r="I117" s="191"/>
      <c r="J117" s="192">
        <f t="shared" si="20"/>
        <v>0</v>
      </c>
      <c r="K117" s="193"/>
      <c r="L117" s="37"/>
      <c r="M117" s="194" t="s">
        <v>19</v>
      </c>
      <c r="N117" s="195" t="s">
        <v>44</v>
      </c>
      <c r="O117" s="62"/>
      <c r="P117" s="196">
        <f t="shared" si="21"/>
        <v>0</v>
      </c>
      <c r="Q117" s="196">
        <v>0</v>
      </c>
      <c r="R117" s="196">
        <f t="shared" si="22"/>
        <v>0</v>
      </c>
      <c r="S117" s="196">
        <v>0</v>
      </c>
      <c r="T117" s="197">
        <f t="shared" si="23"/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8" t="s">
        <v>162</v>
      </c>
      <c r="AT117" s="198" t="s">
        <v>158</v>
      </c>
      <c r="AU117" s="198" t="s">
        <v>83</v>
      </c>
      <c r="AY117" s="15" t="s">
        <v>156</v>
      </c>
      <c r="BE117" s="199">
        <f t="shared" si="24"/>
        <v>0</v>
      </c>
      <c r="BF117" s="199">
        <f t="shared" si="25"/>
        <v>0</v>
      </c>
      <c r="BG117" s="199">
        <f t="shared" si="26"/>
        <v>0</v>
      </c>
      <c r="BH117" s="199">
        <f t="shared" si="27"/>
        <v>0</v>
      </c>
      <c r="BI117" s="199">
        <f t="shared" si="28"/>
        <v>0</v>
      </c>
      <c r="BJ117" s="15" t="s">
        <v>81</v>
      </c>
      <c r="BK117" s="199">
        <f t="shared" si="29"/>
        <v>0</v>
      </c>
      <c r="BL117" s="15" t="s">
        <v>162</v>
      </c>
      <c r="BM117" s="198" t="s">
        <v>916</v>
      </c>
    </row>
    <row r="118" spans="1:65" s="2" customFormat="1" ht="24" customHeight="1">
      <c r="A118" s="32"/>
      <c r="B118" s="33"/>
      <c r="C118" s="186" t="s">
        <v>393</v>
      </c>
      <c r="D118" s="186" t="s">
        <v>158</v>
      </c>
      <c r="E118" s="187" t="s">
        <v>260</v>
      </c>
      <c r="F118" s="188" t="s">
        <v>261</v>
      </c>
      <c r="G118" s="189" t="s">
        <v>195</v>
      </c>
      <c r="H118" s="190">
        <v>315.91300000000001</v>
      </c>
      <c r="I118" s="191"/>
      <c r="J118" s="192">
        <f t="shared" si="20"/>
        <v>0</v>
      </c>
      <c r="K118" s="193"/>
      <c r="L118" s="37"/>
      <c r="M118" s="194" t="s">
        <v>19</v>
      </c>
      <c r="N118" s="195" t="s">
        <v>44</v>
      </c>
      <c r="O118" s="62"/>
      <c r="P118" s="196">
        <f t="shared" si="21"/>
        <v>0</v>
      </c>
      <c r="Q118" s="196">
        <v>0</v>
      </c>
      <c r="R118" s="196">
        <f t="shared" si="22"/>
        <v>0</v>
      </c>
      <c r="S118" s="196">
        <v>0</v>
      </c>
      <c r="T118" s="197">
        <f t="shared" si="23"/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98" t="s">
        <v>162</v>
      </c>
      <c r="AT118" s="198" t="s">
        <v>158</v>
      </c>
      <c r="AU118" s="198" t="s">
        <v>83</v>
      </c>
      <c r="AY118" s="15" t="s">
        <v>156</v>
      </c>
      <c r="BE118" s="199">
        <f t="shared" si="24"/>
        <v>0</v>
      </c>
      <c r="BF118" s="199">
        <f t="shared" si="25"/>
        <v>0</v>
      </c>
      <c r="BG118" s="199">
        <f t="shared" si="26"/>
        <v>0</v>
      </c>
      <c r="BH118" s="199">
        <f t="shared" si="27"/>
        <v>0</v>
      </c>
      <c r="BI118" s="199">
        <f t="shared" si="28"/>
        <v>0</v>
      </c>
      <c r="BJ118" s="15" t="s">
        <v>81</v>
      </c>
      <c r="BK118" s="199">
        <f t="shared" si="29"/>
        <v>0</v>
      </c>
      <c r="BL118" s="15" t="s">
        <v>162</v>
      </c>
      <c r="BM118" s="198" t="s">
        <v>917</v>
      </c>
    </row>
    <row r="119" spans="1:65" s="12" customFormat="1" ht="25.9" customHeight="1">
      <c r="B119" s="170"/>
      <c r="C119" s="171"/>
      <c r="D119" s="172" t="s">
        <v>72</v>
      </c>
      <c r="E119" s="173" t="s">
        <v>263</v>
      </c>
      <c r="F119" s="173" t="s">
        <v>264</v>
      </c>
      <c r="G119" s="171"/>
      <c r="H119" s="171"/>
      <c r="I119" s="174"/>
      <c r="J119" s="175">
        <f>BK119</f>
        <v>0</v>
      </c>
      <c r="K119" s="171"/>
      <c r="L119" s="176"/>
      <c r="M119" s="177"/>
      <c r="N119" s="178"/>
      <c r="O119" s="178"/>
      <c r="P119" s="179">
        <f>P120+P122</f>
        <v>0</v>
      </c>
      <c r="Q119" s="178"/>
      <c r="R119" s="179">
        <f>R120+R122</f>
        <v>0</v>
      </c>
      <c r="S119" s="178"/>
      <c r="T119" s="180">
        <f>T120+T122</f>
        <v>0.72738059999999993</v>
      </c>
      <c r="AR119" s="181" t="s">
        <v>83</v>
      </c>
      <c r="AT119" s="182" t="s">
        <v>72</v>
      </c>
      <c r="AU119" s="182" t="s">
        <v>73</v>
      </c>
      <c r="AY119" s="181" t="s">
        <v>156</v>
      </c>
      <c r="BK119" s="183">
        <f>BK120+BK122</f>
        <v>0</v>
      </c>
    </row>
    <row r="120" spans="1:65" s="12" customFormat="1" ht="22.9" customHeight="1">
      <c r="B120" s="170"/>
      <c r="C120" s="171"/>
      <c r="D120" s="172" t="s">
        <v>72</v>
      </c>
      <c r="E120" s="184" t="s">
        <v>918</v>
      </c>
      <c r="F120" s="184" t="s">
        <v>919</v>
      </c>
      <c r="G120" s="171"/>
      <c r="H120" s="171"/>
      <c r="I120" s="174"/>
      <c r="J120" s="185">
        <f>BK120</f>
        <v>0</v>
      </c>
      <c r="K120" s="171"/>
      <c r="L120" s="176"/>
      <c r="M120" s="177"/>
      <c r="N120" s="178"/>
      <c r="O120" s="178"/>
      <c r="P120" s="179">
        <f>P121</f>
        <v>0</v>
      </c>
      <c r="Q120" s="178"/>
      <c r="R120" s="179">
        <f>R121</f>
        <v>0</v>
      </c>
      <c r="S120" s="178"/>
      <c r="T120" s="180">
        <f>T121</f>
        <v>7.0400000000000011E-3</v>
      </c>
      <c r="AR120" s="181" t="s">
        <v>83</v>
      </c>
      <c r="AT120" s="182" t="s">
        <v>72</v>
      </c>
      <c r="AU120" s="182" t="s">
        <v>81</v>
      </c>
      <c r="AY120" s="181" t="s">
        <v>156</v>
      </c>
      <c r="BK120" s="183">
        <f>BK121</f>
        <v>0</v>
      </c>
    </row>
    <row r="121" spans="1:65" s="2" customFormat="1" ht="24" customHeight="1">
      <c r="A121" s="32"/>
      <c r="B121" s="33"/>
      <c r="C121" s="186" t="s">
        <v>395</v>
      </c>
      <c r="D121" s="186" t="s">
        <v>158</v>
      </c>
      <c r="E121" s="187" t="s">
        <v>920</v>
      </c>
      <c r="F121" s="188" t="s">
        <v>921</v>
      </c>
      <c r="G121" s="189" t="s">
        <v>275</v>
      </c>
      <c r="H121" s="190">
        <v>17.600000000000001</v>
      </c>
      <c r="I121" s="191"/>
      <c r="J121" s="192">
        <f>ROUND(I121*H121,2)</f>
        <v>0</v>
      </c>
      <c r="K121" s="193"/>
      <c r="L121" s="37"/>
      <c r="M121" s="194" t="s">
        <v>19</v>
      </c>
      <c r="N121" s="195" t="s">
        <v>44</v>
      </c>
      <c r="O121" s="62"/>
      <c r="P121" s="196">
        <f>O121*H121</f>
        <v>0</v>
      </c>
      <c r="Q121" s="196">
        <v>0</v>
      </c>
      <c r="R121" s="196">
        <f>Q121*H121</f>
        <v>0</v>
      </c>
      <c r="S121" s="196">
        <v>4.0000000000000002E-4</v>
      </c>
      <c r="T121" s="197">
        <f>S121*H121</f>
        <v>7.0400000000000011E-3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8" t="s">
        <v>270</v>
      </c>
      <c r="AT121" s="198" t="s">
        <v>158</v>
      </c>
      <c r="AU121" s="198" t="s">
        <v>83</v>
      </c>
      <c r="AY121" s="15" t="s">
        <v>156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5" t="s">
        <v>81</v>
      </c>
      <c r="BK121" s="199">
        <f>ROUND(I121*H121,2)</f>
        <v>0</v>
      </c>
      <c r="BL121" s="15" t="s">
        <v>270</v>
      </c>
      <c r="BM121" s="198" t="s">
        <v>922</v>
      </c>
    </row>
    <row r="122" spans="1:65" s="12" customFormat="1" ht="22.9" customHeight="1">
      <c r="B122" s="170"/>
      <c r="C122" s="171"/>
      <c r="D122" s="172" t="s">
        <v>72</v>
      </c>
      <c r="E122" s="184" t="s">
        <v>418</v>
      </c>
      <c r="F122" s="184" t="s">
        <v>419</v>
      </c>
      <c r="G122" s="171"/>
      <c r="H122" s="171"/>
      <c r="I122" s="174"/>
      <c r="J122" s="185">
        <f>BK122</f>
        <v>0</v>
      </c>
      <c r="K122" s="171"/>
      <c r="L122" s="176"/>
      <c r="M122" s="177"/>
      <c r="N122" s="178"/>
      <c r="O122" s="178"/>
      <c r="P122" s="179">
        <f>SUM(P123:P128)</f>
        <v>0</v>
      </c>
      <c r="Q122" s="178"/>
      <c r="R122" s="179">
        <f>SUM(R123:R128)</f>
        <v>0</v>
      </c>
      <c r="S122" s="178"/>
      <c r="T122" s="180">
        <f>SUM(T123:T128)</f>
        <v>0.72034059999999989</v>
      </c>
      <c r="AR122" s="181" t="s">
        <v>83</v>
      </c>
      <c r="AT122" s="182" t="s">
        <v>72</v>
      </c>
      <c r="AU122" s="182" t="s">
        <v>81</v>
      </c>
      <c r="AY122" s="181" t="s">
        <v>156</v>
      </c>
      <c r="BK122" s="183">
        <f>SUM(BK123:BK128)</f>
        <v>0</v>
      </c>
    </row>
    <row r="123" spans="1:65" s="2" customFormat="1" ht="16.5" customHeight="1">
      <c r="A123" s="32"/>
      <c r="B123" s="33"/>
      <c r="C123" s="186" t="s">
        <v>397</v>
      </c>
      <c r="D123" s="186" t="s">
        <v>158</v>
      </c>
      <c r="E123" s="187" t="s">
        <v>923</v>
      </c>
      <c r="F123" s="188" t="s">
        <v>924</v>
      </c>
      <c r="G123" s="189" t="s">
        <v>161</v>
      </c>
      <c r="H123" s="190">
        <v>101.74</v>
      </c>
      <c r="I123" s="191"/>
      <c r="J123" s="192">
        <f t="shared" ref="J123:J128" si="30">ROUND(I123*H123,2)</f>
        <v>0</v>
      </c>
      <c r="K123" s="193"/>
      <c r="L123" s="37"/>
      <c r="M123" s="194" t="s">
        <v>19</v>
      </c>
      <c r="N123" s="195" t="s">
        <v>44</v>
      </c>
      <c r="O123" s="62"/>
      <c r="P123" s="196">
        <f t="shared" ref="P123:P128" si="31">O123*H123</f>
        <v>0</v>
      </c>
      <c r="Q123" s="196">
        <v>0</v>
      </c>
      <c r="R123" s="196">
        <f t="shared" ref="R123:R128" si="32">Q123*H123</f>
        <v>0</v>
      </c>
      <c r="S123" s="196">
        <v>5.94E-3</v>
      </c>
      <c r="T123" s="197">
        <f t="shared" ref="T123:T128" si="33">S123*H123</f>
        <v>0.60433559999999997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8" t="s">
        <v>270</v>
      </c>
      <c r="AT123" s="198" t="s">
        <v>158</v>
      </c>
      <c r="AU123" s="198" t="s">
        <v>83</v>
      </c>
      <c r="AY123" s="15" t="s">
        <v>156</v>
      </c>
      <c r="BE123" s="199">
        <f t="shared" ref="BE123:BE128" si="34">IF(N123="základní",J123,0)</f>
        <v>0</v>
      </c>
      <c r="BF123" s="199">
        <f t="shared" ref="BF123:BF128" si="35">IF(N123="snížená",J123,0)</f>
        <v>0</v>
      </c>
      <c r="BG123" s="199">
        <f t="shared" ref="BG123:BG128" si="36">IF(N123="zákl. přenesená",J123,0)</f>
        <v>0</v>
      </c>
      <c r="BH123" s="199">
        <f t="shared" ref="BH123:BH128" si="37">IF(N123="sníž. přenesená",J123,0)</f>
        <v>0</v>
      </c>
      <c r="BI123" s="199">
        <f t="shared" ref="BI123:BI128" si="38">IF(N123="nulová",J123,0)</f>
        <v>0</v>
      </c>
      <c r="BJ123" s="15" t="s">
        <v>81</v>
      </c>
      <c r="BK123" s="199">
        <f t="shared" ref="BK123:BK128" si="39">ROUND(I123*H123,2)</f>
        <v>0</v>
      </c>
      <c r="BL123" s="15" t="s">
        <v>270</v>
      </c>
      <c r="BM123" s="198" t="s">
        <v>925</v>
      </c>
    </row>
    <row r="124" spans="1:65" s="2" customFormat="1" ht="16.5" customHeight="1">
      <c r="A124" s="32"/>
      <c r="B124" s="33"/>
      <c r="C124" s="186" t="s">
        <v>399</v>
      </c>
      <c r="D124" s="186" t="s">
        <v>158</v>
      </c>
      <c r="E124" s="187" t="s">
        <v>926</v>
      </c>
      <c r="F124" s="188" t="s">
        <v>927</v>
      </c>
      <c r="G124" s="189" t="s">
        <v>275</v>
      </c>
      <c r="H124" s="190">
        <v>17.100000000000001</v>
      </c>
      <c r="I124" s="191"/>
      <c r="J124" s="192">
        <f t="shared" si="30"/>
        <v>0</v>
      </c>
      <c r="K124" s="193"/>
      <c r="L124" s="37"/>
      <c r="M124" s="194" t="s">
        <v>19</v>
      </c>
      <c r="N124" s="195" t="s">
        <v>44</v>
      </c>
      <c r="O124" s="62"/>
      <c r="P124" s="196">
        <f t="shared" si="31"/>
        <v>0</v>
      </c>
      <c r="Q124" s="196">
        <v>0</v>
      </c>
      <c r="R124" s="196">
        <f t="shared" si="32"/>
        <v>0</v>
      </c>
      <c r="S124" s="196">
        <v>1.7700000000000001E-3</v>
      </c>
      <c r="T124" s="197">
        <f t="shared" si="33"/>
        <v>3.0267000000000006E-2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8" t="s">
        <v>270</v>
      </c>
      <c r="AT124" s="198" t="s">
        <v>158</v>
      </c>
      <c r="AU124" s="198" t="s">
        <v>83</v>
      </c>
      <c r="AY124" s="15" t="s">
        <v>156</v>
      </c>
      <c r="BE124" s="199">
        <f t="shared" si="34"/>
        <v>0</v>
      </c>
      <c r="BF124" s="199">
        <f t="shared" si="35"/>
        <v>0</v>
      </c>
      <c r="BG124" s="199">
        <f t="shared" si="36"/>
        <v>0</v>
      </c>
      <c r="BH124" s="199">
        <f t="shared" si="37"/>
        <v>0</v>
      </c>
      <c r="BI124" s="199">
        <f t="shared" si="38"/>
        <v>0</v>
      </c>
      <c r="BJ124" s="15" t="s">
        <v>81</v>
      </c>
      <c r="BK124" s="199">
        <f t="shared" si="39"/>
        <v>0</v>
      </c>
      <c r="BL124" s="15" t="s">
        <v>270</v>
      </c>
      <c r="BM124" s="198" t="s">
        <v>928</v>
      </c>
    </row>
    <row r="125" spans="1:65" s="2" customFormat="1" ht="16.5" customHeight="1">
      <c r="A125" s="32"/>
      <c r="B125" s="33"/>
      <c r="C125" s="186" t="s">
        <v>251</v>
      </c>
      <c r="D125" s="186" t="s">
        <v>158</v>
      </c>
      <c r="E125" s="187" t="s">
        <v>428</v>
      </c>
      <c r="F125" s="188" t="s">
        <v>429</v>
      </c>
      <c r="G125" s="189" t="s">
        <v>275</v>
      </c>
      <c r="H125" s="190">
        <v>4.2</v>
      </c>
      <c r="I125" s="191"/>
      <c r="J125" s="192">
        <f t="shared" si="30"/>
        <v>0</v>
      </c>
      <c r="K125" s="193"/>
      <c r="L125" s="37"/>
      <c r="M125" s="194" t="s">
        <v>19</v>
      </c>
      <c r="N125" s="195" t="s">
        <v>44</v>
      </c>
      <c r="O125" s="62"/>
      <c r="P125" s="196">
        <f t="shared" si="31"/>
        <v>0</v>
      </c>
      <c r="Q125" s="196">
        <v>0</v>
      </c>
      <c r="R125" s="196">
        <f t="shared" si="32"/>
        <v>0</v>
      </c>
      <c r="S125" s="196">
        <v>1.91E-3</v>
      </c>
      <c r="T125" s="197">
        <f t="shared" si="33"/>
        <v>8.0219999999999996E-3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8" t="s">
        <v>270</v>
      </c>
      <c r="AT125" s="198" t="s">
        <v>158</v>
      </c>
      <c r="AU125" s="198" t="s">
        <v>83</v>
      </c>
      <c r="AY125" s="15" t="s">
        <v>156</v>
      </c>
      <c r="BE125" s="199">
        <f t="shared" si="34"/>
        <v>0</v>
      </c>
      <c r="BF125" s="199">
        <f t="shared" si="35"/>
        <v>0</v>
      </c>
      <c r="BG125" s="199">
        <f t="shared" si="36"/>
        <v>0</v>
      </c>
      <c r="BH125" s="199">
        <f t="shared" si="37"/>
        <v>0</v>
      </c>
      <c r="BI125" s="199">
        <f t="shared" si="38"/>
        <v>0</v>
      </c>
      <c r="BJ125" s="15" t="s">
        <v>81</v>
      </c>
      <c r="BK125" s="199">
        <f t="shared" si="39"/>
        <v>0</v>
      </c>
      <c r="BL125" s="15" t="s">
        <v>270</v>
      </c>
      <c r="BM125" s="198" t="s">
        <v>929</v>
      </c>
    </row>
    <row r="126" spans="1:65" s="2" customFormat="1" ht="16.5" customHeight="1">
      <c r="A126" s="32"/>
      <c r="B126" s="33"/>
      <c r="C126" s="186" t="s">
        <v>255</v>
      </c>
      <c r="D126" s="186" t="s">
        <v>158</v>
      </c>
      <c r="E126" s="187" t="s">
        <v>431</v>
      </c>
      <c r="F126" s="188" t="s">
        <v>432</v>
      </c>
      <c r="G126" s="189" t="s">
        <v>275</v>
      </c>
      <c r="H126" s="190">
        <v>12.6</v>
      </c>
      <c r="I126" s="191"/>
      <c r="J126" s="192">
        <f t="shared" si="30"/>
        <v>0</v>
      </c>
      <c r="K126" s="193"/>
      <c r="L126" s="37"/>
      <c r="M126" s="194" t="s">
        <v>19</v>
      </c>
      <c r="N126" s="195" t="s">
        <v>44</v>
      </c>
      <c r="O126" s="62"/>
      <c r="P126" s="196">
        <f t="shared" si="31"/>
        <v>0</v>
      </c>
      <c r="Q126" s="196">
        <v>0</v>
      </c>
      <c r="R126" s="196">
        <f t="shared" si="32"/>
        <v>0</v>
      </c>
      <c r="S126" s="196">
        <v>1.67E-3</v>
      </c>
      <c r="T126" s="197">
        <f t="shared" si="33"/>
        <v>2.1042000000000002E-2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8" t="s">
        <v>270</v>
      </c>
      <c r="AT126" s="198" t="s">
        <v>158</v>
      </c>
      <c r="AU126" s="198" t="s">
        <v>83</v>
      </c>
      <c r="AY126" s="15" t="s">
        <v>156</v>
      </c>
      <c r="BE126" s="199">
        <f t="shared" si="34"/>
        <v>0</v>
      </c>
      <c r="BF126" s="199">
        <f t="shared" si="35"/>
        <v>0</v>
      </c>
      <c r="BG126" s="199">
        <f t="shared" si="36"/>
        <v>0</v>
      </c>
      <c r="BH126" s="199">
        <f t="shared" si="37"/>
        <v>0</v>
      </c>
      <c r="BI126" s="199">
        <f t="shared" si="38"/>
        <v>0</v>
      </c>
      <c r="BJ126" s="15" t="s">
        <v>81</v>
      </c>
      <c r="BK126" s="199">
        <f t="shared" si="39"/>
        <v>0</v>
      </c>
      <c r="BL126" s="15" t="s">
        <v>270</v>
      </c>
      <c r="BM126" s="198" t="s">
        <v>930</v>
      </c>
    </row>
    <row r="127" spans="1:65" s="2" customFormat="1" ht="16.5" customHeight="1">
      <c r="A127" s="32"/>
      <c r="B127" s="33"/>
      <c r="C127" s="186" t="s">
        <v>411</v>
      </c>
      <c r="D127" s="186" t="s">
        <v>158</v>
      </c>
      <c r="E127" s="187" t="s">
        <v>533</v>
      </c>
      <c r="F127" s="188" t="s">
        <v>534</v>
      </c>
      <c r="G127" s="189" t="s">
        <v>275</v>
      </c>
      <c r="H127" s="190">
        <v>17.100000000000001</v>
      </c>
      <c r="I127" s="191"/>
      <c r="J127" s="192">
        <f t="shared" si="30"/>
        <v>0</v>
      </c>
      <c r="K127" s="193"/>
      <c r="L127" s="37"/>
      <c r="M127" s="194" t="s">
        <v>19</v>
      </c>
      <c r="N127" s="195" t="s">
        <v>44</v>
      </c>
      <c r="O127" s="62"/>
      <c r="P127" s="196">
        <f t="shared" si="31"/>
        <v>0</v>
      </c>
      <c r="Q127" s="196">
        <v>0</v>
      </c>
      <c r="R127" s="196">
        <f t="shared" si="32"/>
        <v>0</v>
      </c>
      <c r="S127" s="196">
        <v>2.5999999999999999E-3</v>
      </c>
      <c r="T127" s="197">
        <f t="shared" si="33"/>
        <v>4.446E-2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8" t="s">
        <v>270</v>
      </c>
      <c r="AT127" s="198" t="s">
        <v>158</v>
      </c>
      <c r="AU127" s="198" t="s">
        <v>83</v>
      </c>
      <c r="AY127" s="15" t="s">
        <v>156</v>
      </c>
      <c r="BE127" s="199">
        <f t="shared" si="34"/>
        <v>0</v>
      </c>
      <c r="BF127" s="199">
        <f t="shared" si="35"/>
        <v>0</v>
      </c>
      <c r="BG127" s="199">
        <f t="shared" si="36"/>
        <v>0</v>
      </c>
      <c r="BH127" s="199">
        <f t="shared" si="37"/>
        <v>0</v>
      </c>
      <c r="BI127" s="199">
        <f t="shared" si="38"/>
        <v>0</v>
      </c>
      <c r="BJ127" s="15" t="s">
        <v>81</v>
      </c>
      <c r="BK127" s="199">
        <f t="shared" si="39"/>
        <v>0</v>
      </c>
      <c r="BL127" s="15" t="s">
        <v>270</v>
      </c>
      <c r="BM127" s="198" t="s">
        <v>931</v>
      </c>
    </row>
    <row r="128" spans="1:65" s="2" customFormat="1" ht="16.5" customHeight="1">
      <c r="A128" s="32"/>
      <c r="B128" s="33"/>
      <c r="C128" s="186" t="s">
        <v>267</v>
      </c>
      <c r="D128" s="186" t="s">
        <v>158</v>
      </c>
      <c r="E128" s="187" t="s">
        <v>536</v>
      </c>
      <c r="F128" s="188" t="s">
        <v>537</v>
      </c>
      <c r="G128" s="189" t="s">
        <v>275</v>
      </c>
      <c r="H128" s="190">
        <v>3.1</v>
      </c>
      <c r="I128" s="191"/>
      <c r="J128" s="192">
        <f t="shared" si="30"/>
        <v>0</v>
      </c>
      <c r="K128" s="193"/>
      <c r="L128" s="37"/>
      <c r="M128" s="194" t="s">
        <v>19</v>
      </c>
      <c r="N128" s="195" t="s">
        <v>44</v>
      </c>
      <c r="O128" s="62"/>
      <c r="P128" s="196">
        <f t="shared" si="31"/>
        <v>0</v>
      </c>
      <c r="Q128" s="196">
        <v>0</v>
      </c>
      <c r="R128" s="196">
        <f t="shared" si="32"/>
        <v>0</v>
      </c>
      <c r="S128" s="196">
        <v>3.9399999999999999E-3</v>
      </c>
      <c r="T128" s="197">
        <f t="shared" si="33"/>
        <v>1.2214000000000001E-2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8" t="s">
        <v>270</v>
      </c>
      <c r="AT128" s="198" t="s">
        <v>158</v>
      </c>
      <c r="AU128" s="198" t="s">
        <v>83</v>
      </c>
      <c r="AY128" s="15" t="s">
        <v>156</v>
      </c>
      <c r="BE128" s="199">
        <f t="shared" si="34"/>
        <v>0</v>
      </c>
      <c r="BF128" s="199">
        <f t="shared" si="35"/>
        <v>0</v>
      </c>
      <c r="BG128" s="199">
        <f t="shared" si="36"/>
        <v>0</v>
      </c>
      <c r="BH128" s="199">
        <f t="shared" si="37"/>
        <v>0</v>
      </c>
      <c r="BI128" s="199">
        <f t="shared" si="38"/>
        <v>0</v>
      </c>
      <c r="BJ128" s="15" t="s">
        <v>81</v>
      </c>
      <c r="BK128" s="199">
        <f t="shared" si="39"/>
        <v>0</v>
      </c>
      <c r="BL128" s="15" t="s">
        <v>270</v>
      </c>
      <c r="BM128" s="198" t="s">
        <v>932</v>
      </c>
    </row>
    <row r="129" spans="1:65" s="12" customFormat="1" ht="25.9" customHeight="1">
      <c r="B129" s="170"/>
      <c r="C129" s="171"/>
      <c r="D129" s="172" t="s">
        <v>72</v>
      </c>
      <c r="E129" s="173" t="s">
        <v>320</v>
      </c>
      <c r="F129" s="173" t="s">
        <v>321</v>
      </c>
      <c r="G129" s="171"/>
      <c r="H129" s="171"/>
      <c r="I129" s="174"/>
      <c r="J129" s="175">
        <f>BK129</f>
        <v>0</v>
      </c>
      <c r="K129" s="171"/>
      <c r="L129" s="176"/>
      <c r="M129" s="177"/>
      <c r="N129" s="178"/>
      <c r="O129" s="178"/>
      <c r="P129" s="179">
        <f>P130+P131+P133</f>
        <v>0</v>
      </c>
      <c r="Q129" s="178"/>
      <c r="R129" s="179">
        <f>R130+R131+R133</f>
        <v>0</v>
      </c>
      <c r="S129" s="178"/>
      <c r="T129" s="180">
        <f>T130+T131+T133</f>
        <v>0</v>
      </c>
      <c r="AR129" s="181" t="s">
        <v>175</v>
      </c>
      <c r="AT129" s="182" t="s">
        <v>72</v>
      </c>
      <c r="AU129" s="182" t="s">
        <v>73</v>
      </c>
      <c r="AY129" s="181" t="s">
        <v>156</v>
      </c>
      <c r="BK129" s="183">
        <f>BK130+BK131+BK133</f>
        <v>0</v>
      </c>
    </row>
    <row r="130" spans="1:65" s="2" customFormat="1" ht="16.5" customHeight="1">
      <c r="A130" s="32"/>
      <c r="B130" s="33"/>
      <c r="C130" s="186" t="s">
        <v>272</v>
      </c>
      <c r="D130" s="186" t="s">
        <v>158</v>
      </c>
      <c r="E130" s="187" t="s">
        <v>933</v>
      </c>
      <c r="F130" s="188" t="s">
        <v>934</v>
      </c>
      <c r="G130" s="189" t="s">
        <v>282</v>
      </c>
      <c r="H130" s="190">
        <v>1</v>
      </c>
      <c r="I130" s="191"/>
      <c r="J130" s="192">
        <f>ROUND(I130*H130,2)</f>
        <v>0</v>
      </c>
      <c r="K130" s="193"/>
      <c r="L130" s="37"/>
      <c r="M130" s="194" t="s">
        <v>19</v>
      </c>
      <c r="N130" s="195" t="s">
        <v>44</v>
      </c>
      <c r="O130" s="62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8" t="s">
        <v>328</v>
      </c>
      <c r="AT130" s="198" t="s">
        <v>158</v>
      </c>
      <c r="AU130" s="198" t="s">
        <v>81</v>
      </c>
      <c r="AY130" s="15" t="s">
        <v>156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5" t="s">
        <v>81</v>
      </c>
      <c r="BK130" s="199">
        <f>ROUND(I130*H130,2)</f>
        <v>0</v>
      </c>
      <c r="BL130" s="15" t="s">
        <v>328</v>
      </c>
      <c r="BM130" s="198" t="s">
        <v>935</v>
      </c>
    </row>
    <row r="131" spans="1:65" s="12" customFormat="1" ht="22.9" customHeight="1">
      <c r="B131" s="170"/>
      <c r="C131" s="171"/>
      <c r="D131" s="172" t="s">
        <v>72</v>
      </c>
      <c r="E131" s="184" t="s">
        <v>330</v>
      </c>
      <c r="F131" s="184" t="s">
        <v>331</v>
      </c>
      <c r="G131" s="171"/>
      <c r="H131" s="171"/>
      <c r="I131" s="174"/>
      <c r="J131" s="185">
        <f>BK131</f>
        <v>0</v>
      </c>
      <c r="K131" s="171"/>
      <c r="L131" s="176"/>
      <c r="M131" s="177"/>
      <c r="N131" s="178"/>
      <c r="O131" s="178"/>
      <c r="P131" s="179">
        <f>P132</f>
        <v>0</v>
      </c>
      <c r="Q131" s="178"/>
      <c r="R131" s="179">
        <f>R132</f>
        <v>0</v>
      </c>
      <c r="S131" s="178"/>
      <c r="T131" s="180">
        <f>T132</f>
        <v>0</v>
      </c>
      <c r="AR131" s="181" t="s">
        <v>175</v>
      </c>
      <c r="AT131" s="182" t="s">
        <v>72</v>
      </c>
      <c r="AU131" s="182" t="s">
        <v>81</v>
      </c>
      <c r="AY131" s="181" t="s">
        <v>156</v>
      </c>
      <c r="BK131" s="183">
        <f>BK132</f>
        <v>0</v>
      </c>
    </row>
    <row r="132" spans="1:65" s="2" customFormat="1" ht="16.5" customHeight="1">
      <c r="A132" s="32"/>
      <c r="B132" s="33"/>
      <c r="C132" s="186" t="s">
        <v>423</v>
      </c>
      <c r="D132" s="186" t="s">
        <v>158</v>
      </c>
      <c r="E132" s="187" t="s">
        <v>936</v>
      </c>
      <c r="F132" s="188" t="s">
        <v>937</v>
      </c>
      <c r="G132" s="189" t="s">
        <v>282</v>
      </c>
      <c r="H132" s="190">
        <v>1</v>
      </c>
      <c r="I132" s="191"/>
      <c r="J132" s="192">
        <f>ROUND(I132*H132,2)</f>
        <v>0</v>
      </c>
      <c r="K132" s="193"/>
      <c r="L132" s="37"/>
      <c r="M132" s="194" t="s">
        <v>19</v>
      </c>
      <c r="N132" s="195" t="s">
        <v>44</v>
      </c>
      <c r="O132" s="62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8" t="s">
        <v>328</v>
      </c>
      <c r="AT132" s="198" t="s">
        <v>158</v>
      </c>
      <c r="AU132" s="198" t="s">
        <v>83</v>
      </c>
      <c r="AY132" s="15" t="s">
        <v>156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5" t="s">
        <v>81</v>
      </c>
      <c r="BK132" s="199">
        <f>ROUND(I132*H132,2)</f>
        <v>0</v>
      </c>
      <c r="BL132" s="15" t="s">
        <v>328</v>
      </c>
      <c r="BM132" s="198" t="s">
        <v>938</v>
      </c>
    </row>
    <row r="133" spans="1:65" s="12" customFormat="1" ht="22.9" customHeight="1">
      <c r="B133" s="170"/>
      <c r="C133" s="171"/>
      <c r="D133" s="172" t="s">
        <v>72</v>
      </c>
      <c r="E133" s="184" t="s">
        <v>444</v>
      </c>
      <c r="F133" s="184" t="s">
        <v>445</v>
      </c>
      <c r="G133" s="171"/>
      <c r="H133" s="171"/>
      <c r="I133" s="174"/>
      <c r="J133" s="185">
        <f>BK133</f>
        <v>0</v>
      </c>
      <c r="K133" s="171"/>
      <c r="L133" s="176"/>
      <c r="M133" s="177"/>
      <c r="N133" s="178"/>
      <c r="O133" s="178"/>
      <c r="P133" s="179">
        <f>P134</f>
        <v>0</v>
      </c>
      <c r="Q133" s="178"/>
      <c r="R133" s="179">
        <f>R134</f>
        <v>0</v>
      </c>
      <c r="S133" s="178"/>
      <c r="T133" s="180">
        <f>T134</f>
        <v>0</v>
      </c>
      <c r="AR133" s="181" t="s">
        <v>175</v>
      </c>
      <c r="AT133" s="182" t="s">
        <v>72</v>
      </c>
      <c r="AU133" s="182" t="s">
        <v>81</v>
      </c>
      <c r="AY133" s="181" t="s">
        <v>156</v>
      </c>
      <c r="BK133" s="183">
        <f>BK134</f>
        <v>0</v>
      </c>
    </row>
    <row r="134" spans="1:65" s="2" customFormat="1" ht="16.5" customHeight="1">
      <c r="A134" s="32"/>
      <c r="B134" s="33"/>
      <c r="C134" s="186" t="s">
        <v>427</v>
      </c>
      <c r="D134" s="186" t="s">
        <v>158</v>
      </c>
      <c r="E134" s="187" t="s">
        <v>939</v>
      </c>
      <c r="F134" s="188" t="s">
        <v>940</v>
      </c>
      <c r="G134" s="189" t="s">
        <v>282</v>
      </c>
      <c r="H134" s="190">
        <v>1</v>
      </c>
      <c r="I134" s="191"/>
      <c r="J134" s="192">
        <f>ROUND(I134*H134,2)</f>
        <v>0</v>
      </c>
      <c r="K134" s="193"/>
      <c r="L134" s="37"/>
      <c r="M134" s="211" t="s">
        <v>19</v>
      </c>
      <c r="N134" s="212" t="s">
        <v>44</v>
      </c>
      <c r="O134" s="213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8" t="s">
        <v>328</v>
      </c>
      <c r="AT134" s="198" t="s">
        <v>158</v>
      </c>
      <c r="AU134" s="198" t="s">
        <v>83</v>
      </c>
      <c r="AY134" s="15" t="s">
        <v>156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5" t="s">
        <v>81</v>
      </c>
      <c r="BK134" s="199">
        <f>ROUND(I134*H134,2)</f>
        <v>0</v>
      </c>
      <c r="BL134" s="15" t="s">
        <v>328</v>
      </c>
      <c r="BM134" s="198" t="s">
        <v>941</v>
      </c>
    </row>
    <row r="135" spans="1:65" s="2" customFormat="1" ht="6.95" customHeight="1">
      <c r="A135" s="32"/>
      <c r="B135" s="45"/>
      <c r="C135" s="46"/>
      <c r="D135" s="46"/>
      <c r="E135" s="46"/>
      <c r="F135" s="46"/>
      <c r="G135" s="46"/>
      <c r="H135" s="46"/>
      <c r="I135" s="134"/>
      <c r="J135" s="46"/>
      <c r="K135" s="46"/>
      <c r="L135" s="37"/>
      <c r="M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</sheetData>
  <sheetProtection algorithmName="SHA-512" hashValue="XmCdF+UeGcrrF4ZIQFrJeoIZXRgg2buEk2Vo7xiyed4HUrE3N2j3ZCj41J3a2TPbtdImGui6NAcjwVDUiC36rQ==" saltValue="3I3CV6bKVwj8FWNcnzc9PuNlDlGgTVu/5p/iN/EJYOYVnrlBvw4IGGOEDNBXmjTo4x7wTcMVlZUp+RHVJcSHfg==" spinCount="100000" sheet="1" objects="1" scenarios="1" formatColumns="0" formatRows="0" autoFilter="0"/>
  <autoFilter ref="C89:K134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16" customWidth="1"/>
    <col min="2" max="2" width="1.6640625" style="216" customWidth="1"/>
    <col min="3" max="4" width="5" style="216" customWidth="1"/>
    <col min="5" max="5" width="11.6640625" style="216" customWidth="1"/>
    <col min="6" max="6" width="9.1640625" style="216" customWidth="1"/>
    <col min="7" max="7" width="5" style="216" customWidth="1"/>
    <col min="8" max="8" width="77.83203125" style="216" customWidth="1"/>
    <col min="9" max="10" width="20" style="216" customWidth="1"/>
    <col min="11" max="11" width="1.6640625" style="216" customWidth="1"/>
  </cols>
  <sheetData>
    <row r="1" spans="2:11" s="1" customFormat="1" ht="37.5" customHeight="1"/>
    <row r="2" spans="2:11" s="1" customFormat="1" ht="7.5" customHeight="1">
      <c r="B2" s="217"/>
      <c r="C2" s="218"/>
      <c r="D2" s="218"/>
      <c r="E2" s="218"/>
      <c r="F2" s="218"/>
      <c r="G2" s="218"/>
      <c r="H2" s="218"/>
      <c r="I2" s="218"/>
      <c r="J2" s="218"/>
      <c r="K2" s="219"/>
    </row>
    <row r="3" spans="2:11" s="13" customFormat="1" ht="45" customHeight="1">
      <c r="B3" s="220"/>
      <c r="C3" s="347" t="s">
        <v>942</v>
      </c>
      <c r="D3" s="347"/>
      <c r="E3" s="347"/>
      <c r="F3" s="347"/>
      <c r="G3" s="347"/>
      <c r="H3" s="347"/>
      <c r="I3" s="347"/>
      <c r="J3" s="347"/>
      <c r="K3" s="221"/>
    </row>
    <row r="4" spans="2:11" s="1" customFormat="1" ht="25.5" customHeight="1">
      <c r="B4" s="222"/>
      <c r="C4" s="351" t="s">
        <v>943</v>
      </c>
      <c r="D4" s="351"/>
      <c r="E4" s="351"/>
      <c r="F4" s="351"/>
      <c r="G4" s="351"/>
      <c r="H4" s="351"/>
      <c r="I4" s="351"/>
      <c r="J4" s="351"/>
      <c r="K4" s="223"/>
    </row>
    <row r="5" spans="2:11" s="1" customFormat="1" ht="5.25" customHeight="1">
      <c r="B5" s="222"/>
      <c r="C5" s="224"/>
      <c r="D5" s="224"/>
      <c r="E5" s="224"/>
      <c r="F5" s="224"/>
      <c r="G5" s="224"/>
      <c r="H5" s="224"/>
      <c r="I5" s="224"/>
      <c r="J5" s="224"/>
      <c r="K5" s="223"/>
    </row>
    <row r="6" spans="2:11" s="1" customFormat="1" ht="15" customHeight="1">
      <c r="B6" s="222"/>
      <c r="C6" s="349" t="s">
        <v>944</v>
      </c>
      <c r="D6" s="349"/>
      <c r="E6" s="349"/>
      <c r="F6" s="349"/>
      <c r="G6" s="349"/>
      <c r="H6" s="349"/>
      <c r="I6" s="349"/>
      <c r="J6" s="349"/>
      <c r="K6" s="223"/>
    </row>
    <row r="7" spans="2:11" s="1" customFormat="1" ht="15" customHeight="1">
      <c r="B7" s="226"/>
      <c r="C7" s="349" t="s">
        <v>945</v>
      </c>
      <c r="D7" s="349"/>
      <c r="E7" s="349"/>
      <c r="F7" s="349"/>
      <c r="G7" s="349"/>
      <c r="H7" s="349"/>
      <c r="I7" s="349"/>
      <c r="J7" s="349"/>
      <c r="K7" s="223"/>
    </row>
    <row r="8" spans="2:11" s="1" customFormat="1" ht="12.75" customHeight="1">
      <c r="B8" s="226"/>
      <c r="C8" s="225"/>
      <c r="D8" s="225"/>
      <c r="E8" s="225"/>
      <c r="F8" s="225"/>
      <c r="G8" s="225"/>
      <c r="H8" s="225"/>
      <c r="I8" s="225"/>
      <c r="J8" s="225"/>
      <c r="K8" s="223"/>
    </row>
    <row r="9" spans="2:11" s="1" customFormat="1" ht="15" customHeight="1">
      <c r="B9" s="226"/>
      <c r="C9" s="349" t="s">
        <v>946</v>
      </c>
      <c r="D9" s="349"/>
      <c r="E9" s="349"/>
      <c r="F9" s="349"/>
      <c r="G9" s="349"/>
      <c r="H9" s="349"/>
      <c r="I9" s="349"/>
      <c r="J9" s="349"/>
      <c r="K9" s="223"/>
    </row>
    <row r="10" spans="2:11" s="1" customFormat="1" ht="15" customHeight="1">
      <c r="B10" s="226"/>
      <c r="C10" s="225"/>
      <c r="D10" s="349" t="s">
        <v>947</v>
      </c>
      <c r="E10" s="349"/>
      <c r="F10" s="349"/>
      <c r="G10" s="349"/>
      <c r="H10" s="349"/>
      <c r="I10" s="349"/>
      <c r="J10" s="349"/>
      <c r="K10" s="223"/>
    </row>
    <row r="11" spans="2:11" s="1" customFormat="1" ht="15" customHeight="1">
      <c r="B11" s="226"/>
      <c r="C11" s="227"/>
      <c r="D11" s="349" t="s">
        <v>948</v>
      </c>
      <c r="E11" s="349"/>
      <c r="F11" s="349"/>
      <c r="G11" s="349"/>
      <c r="H11" s="349"/>
      <c r="I11" s="349"/>
      <c r="J11" s="349"/>
      <c r="K11" s="223"/>
    </row>
    <row r="12" spans="2:11" s="1" customFormat="1" ht="15" customHeight="1">
      <c r="B12" s="226"/>
      <c r="C12" s="227"/>
      <c r="D12" s="225"/>
      <c r="E12" s="225"/>
      <c r="F12" s="225"/>
      <c r="G12" s="225"/>
      <c r="H12" s="225"/>
      <c r="I12" s="225"/>
      <c r="J12" s="225"/>
      <c r="K12" s="223"/>
    </row>
    <row r="13" spans="2:11" s="1" customFormat="1" ht="15" customHeight="1">
      <c r="B13" s="226"/>
      <c r="C13" s="227"/>
      <c r="D13" s="228" t="s">
        <v>949</v>
      </c>
      <c r="E13" s="225"/>
      <c r="F13" s="225"/>
      <c r="G13" s="225"/>
      <c r="H13" s="225"/>
      <c r="I13" s="225"/>
      <c r="J13" s="225"/>
      <c r="K13" s="223"/>
    </row>
    <row r="14" spans="2:11" s="1" customFormat="1" ht="12.75" customHeight="1">
      <c r="B14" s="226"/>
      <c r="C14" s="227"/>
      <c r="D14" s="227"/>
      <c r="E14" s="227"/>
      <c r="F14" s="227"/>
      <c r="G14" s="227"/>
      <c r="H14" s="227"/>
      <c r="I14" s="227"/>
      <c r="J14" s="227"/>
      <c r="K14" s="223"/>
    </row>
    <row r="15" spans="2:11" s="1" customFormat="1" ht="15" customHeight="1">
      <c r="B15" s="226"/>
      <c r="C15" s="227"/>
      <c r="D15" s="349" t="s">
        <v>950</v>
      </c>
      <c r="E15" s="349"/>
      <c r="F15" s="349"/>
      <c r="G15" s="349"/>
      <c r="H15" s="349"/>
      <c r="I15" s="349"/>
      <c r="J15" s="349"/>
      <c r="K15" s="223"/>
    </row>
    <row r="16" spans="2:11" s="1" customFormat="1" ht="15" customHeight="1">
      <c r="B16" s="226"/>
      <c r="C16" s="227"/>
      <c r="D16" s="349" t="s">
        <v>951</v>
      </c>
      <c r="E16" s="349"/>
      <c r="F16" s="349"/>
      <c r="G16" s="349"/>
      <c r="H16" s="349"/>
      <c r="I16" s="349"/>
      <c r="J16" s="349"/>
      <c r="K16" s="223"/>
    </row>
    <row r="17" spans="2:11" s="1" customFormat="1" ht="15" customHeight="1">
      <c r="B17" s="226"/>
      <c r="C17" s="227"/>
      <c r="D17" s="349" t="s">
        <v>952</v>
      </c>
      <c r="E17" s="349"/>
      <c r="F17" s="349"/>
      <c r="G17" s="349"/>
      <c r="H17" s="349"/>
      <c r="I17" s="349"/>
      <c r="J17" s="349"/>
      <c r="K17" s="223"/>
    </row>
    <row r="18" spans="2:11" s="1" customFormat="1" ht="15" customHeight="1">
      <c r="B18" s="226"/>
      <c r="C18" s="227"/>
      <c r="D18" s="227"/>
      <c r="E18" s="229" t="s">
        <v>80</v>
      </c>
      <c r="F18" s="349" t="s">
        <v>953</v>
      </c>
      <c r="G18" s="349"/>
      <c r="H18" s="349"/>
      <c r="I18" s="349"/>
      <c r="J18" s="349"/>
      <c r="K18" s="223"/>
    </row>
    <row r="19" spans="2:11" s="1" customFormat="1" ht="15" customHeight="1">
      <c r="B19" s="226"/>
      <c r="C19" s="227"/>
      <c r="D19" s="227"/>
      <c r="E19" s="229" t="s">
        <v>954</v>
      </c>
      <c r="F19" s="349" t="s">
        <v>955</v>
      </c>
      <c r="G19" s="349"/>
      <c r="H19" s="349"/>
      <c r="I19" s="349"/>
      <c r="J19" s="349"/>
      <c r="K19" s="223"/>
    </row>
    <row r="20" spans="2:11" s="1" customFormat="1" ht="15" customHeight="1">
      <c r="B20" s="226"/>
      <c r="C20" s="227"/>
      <c r="D20" s="227"/>
      <c r="E20" s="229" t="s">
        <v>956</v>
      </c>
      <c r="F20" s="349" t="s">
        <v>957</v>
      </c>
      <c r="G20" s="349"/>
      <c r="H20" s="349"/>
      <c r="I20" s="349"/>
      <c r="J20" s="349"/>
      <c r="K20" s="223"/>
    </row>
    <row r="21" spans="2:11" s="1" customFormat="1" ht="15" customHeight="1">
      <c r="B21" s="226"/>
      <c r="C21" s="227"/>
      <c r="D21" s="227"/>
      <c r="E21" s="229" t="s">
        <v>958</v>
      </c>
      <c r="F21" s="349" t="s">
        <v>959</v>
      </c>
      <c r="G21" s="349"/>
      <c r="H21" s="349"/>
      <c r="I21" s="349"/>
      <c r="J21" s="349"/>
      <c r="K21" s="223"/>
    </row>
    <row r="22" spans="2:11" s="1" customFormat="1" ht="15" customHeight="1">
      <c r="B22" s="226"/>
      <c r="C22" s="227"/>
      <c r="D22" s="227"/>
      <c r="E22" s="229" t="s">
        <v>960</v>
      </c>
      <c r="F22" s="349" t="s">
        <v>961</v>
      </c>
      <c r="G22" s="349"/>
      <c r="H22" s="349"/>
      <c r="I22" s="349"/>
      <c r="J22" s="349"/>
      <c r="K22" s="223"/>
    </row>
    <row r="23" spans="2:11" s="1" customFormat="1" ht="15" customHeight="1">
      <c r="B23" s="226"/>
      <c r="C23" s="227"/>
      <c r="D23" s="227"/>
      <c r="E23" s="229" t="s">
        <v>962</v>
      </c>
      <c r="F23" s="349" t="s">
        <v>963</v>
      </c>
      <c r="G23" s="349"/>
      <c r="H23" s="349"/>
      <c r="I23" s="349"/>
      <c r="J23" s="349"/>
      <c r="K23" s="223"/>
    </row>
    <row r="24" spans="2:11" s="1" customFormat="1" ht="12.75" customHeight="1">
      <c r="B24" s="226"/>
      <c r="C24" s="227"/>
      <c r="D24" s="227"/>
      <c r="E24" s="227"/>
      <c r="F24" s="227"/>
      <c r="G24" s="227"/>
      <c r="H24" s="227"/>
      <c r="I24" s="227"/>
      <c r="J24" s="227"/>
      <c r="K24" s="223"/>
    </row>
    <row r="25" spans="2:11" s="1" customFormat="1" ht="15" customHeight="1">
      <c r="B25" s="226"/>
      <c r="C25" s="349" t="s">
        <v>964</v>
      </c>
      <c r="D25" s="349"/>
      <c r="E25" s="349"/>
      <c r="F25" s="349"/>
      <c r="G25" s="349"/>
      <c r="H25" s="349"/>
      <c r="I25" s="349"/>
      <c r="J25" s="349"/>
      <c r="K25" s="223"/>
    </row>
    <row r="26" spans="2:11" s="1" customFormat="1" ht="15" customHeight="1">
      <c r="B26" s="226"/>
      <c r="C26" s="349" t="s">
        <v>965</v>
      </c>
      <c r="D26" s="349"/>
      <c r="E26" s="349"/>
      <c r="F26" s="349"/>
      <c r="G26" s="349"/>
      <c r="H26" s="349"/>
      <c r="I26" s="349"/>
      <c r="J26" s="349"/>
      <c r="K26" s="223"/>
    </row>
    <row r="27" spans="2:11" s="1" customFormat="1" ht="15" customHeight="1">
      <c r="B27" s="226"/>
      <c r="C27" s="225"/>
      <c r="D27" s="349" t="s">
        <v>966</v>
      </c>
      <c r="E27" s="349"/>
      <c r="F27" s="349"/>
      <c r="G27" s="349"/>
      <c r="H27" s="349"/>
      <c r="I27" s="349"/>
      <c r="J27" s="349"/>
      <c r="K27" s="223"/>
    </row>
    <row r="28" spans="2:11" s="1" customFormat="1" ht="15" customHeight="1">
      <c r="B28" s="226"/>
      <c r="C28" s="227"/>
      <c r="D28" s="349" t="s">
        <v>967</v>
      </c>
      <c r="E28" s="349"/>
      <c r="F28" s="349"/>
      <c r="G28" s="349"/>
      <c r="H28" s="349"/>
      <c r="I28" s="349"/>
      <c r="J28" s="349"/>
      <c r="K28" s="223"/>
    </row>
    <row r="29" spans="2:11" s="1" customFormat="1" ht="12.75" customHeight="1">
      <c r="B29" s="226"/>
      <c r="C29" s="227"/>
      <c r="D29" s="227"/>
      <c r="E29" s="227"/>
      <c r="F29" s="227"/>
      <c r="G29" s="227"/>
      <c r="H29" s="227"/>
      <c r="I29" s="227"/>
      <c r="J29" s="227"/>
      <c r="K29" s="223"/>
    </row>
    <row r="30" spans="2:11" s="1" customFormat="1" ht="15" customHeight="1">
      <c r="B30" s="226"/>
      <c r="C30" s="227"/>
      <c r="D30" s="349" t="s">
        <v>968</v>
      </c>
      <c r="E30" s="349"/>
      <c r="F30" s="349"/>
      <c r="G30" s="349"/>
      <c r="H30" s="349"/>
      <c r="I30" s="349"/>
      <c r="J30" s="349"/>
      <c r="K30" s="223"/>
    </row>
    <row r="31" spans="2:11" s="1" customFormat="1" ht="15" customHeight="1">
      <c r="B31" s="226"/>
      <c r="C31" s="227"/>
      <c r="D31" s="349" t="s">
        <v>969</v>
      </c>
      <c r="E31" s="349"/>
      <c r="F31" s="349"/>
      <c r="G31" s="349"/>
      <c r="H31" s="349"/>
      <c r="I31" s="349"/>
      <c r="J31" s="349"/>
      <c r="K31" s="223"/>
    </row>
    <row r="32" spans="2:11" s="1" customFormat="1" ht="12.75" customHeight="1">
      <c r="B32" s="226"/>
      <c r="C32" s="227"/>
      <c r="D32" s="227"/>
      <c r="E32" s="227"/>
      <c r="F32" s="227"/>
      <c r="G32" s="227"/>
      <c r="H32" s="227"/>
      <c r="I32" s="227"/>
      <c r="J32" s="227"/>
      <c r="K32" s="223"/>
    </row>
    <row r="33" spans="2:11" s="1" customFormat="1" ht="15" customHeight="1">
      <c r="B33" s="226"/>
      <c r="C33" s="227"/>
      <c r="D33" s="349" t="s">
        <v>970</v>
      </c>
      <c r="E33" s="349"/>
      <c r="F33" s="349"/>
      <c r="G33" s="349"/>
      <c r="H33" s="349"/>
      <c r="I33" s="349"/>
      <c r="J33" s="349"/>
      <c r="K33" s="223"/>
    </row>
    <row r="34" spans="2:11" s="1" customFormat="1" ht="15" customHeight="1">
      <c r="B34" s="226"/>
      <c r="C34" s="227"/>
      <c r="D34" s="349" t="s">
        <v>971</v>
      </c>
      <c r="E34" s="349"/>
      <c r="F34" s="349"/>
      <c r="G34" s="349"/>
      <c r="H34" s="349"/>
      <c r="I34" s="349"/>
      <c r="J34" s="349"/>
      <c r="K34" s="223"/>
    </row>
    <row r="35" spans="2:11" s="1" customFormat="1" ht="15" customHeight="1">
      <c r="B35" s="226"/>
      <c r="C35" s="227"/>
      <c r="D35" s="349" t="s">
        <v>972</v>
      </c>
      <c r="E35" s="349"/>
      <c r="F35" s="349"/>
      <c r="G35" s="349"/>
      <c r="H35" s="349"/>
      <c r="I35" s="349"/>
      <c r="J35" s="349"/>
      <c r="K35" s="223"/>
    </row>
    <row r="36" spans="2:11" s="1" customFormat="1" ht="15" customHeight="1">
      <c r="B36" s="226"/>
      <c r="C36" s="227"/>
      <c r="D36" s="225"/>
      <c r="E36" s="228" t="s">
        <v>142</v>
      </c>
      <c r="F36" s="225"/>
      <c r="G36" s="349" t="s">
        <v>973</v>
      </c>
      <c r="H36" s="349"/>
      <c r="I36" s="349"/>
      <c r="J36" s="349"/>
      <c r="K36" s="223"/>
    </row>
    <row r="37" spans="2:11" s="1" customFormat="1" ht="30.75" customHeight="1">
      <c r="B37" s="226"/>
      <c r="C37" s="227"/>
      <c r="D37" s="225"/>
      <c r="E37" s="228" t="s">
        <v>974</v>
      </c>
      <c r="F37" s="225"/>
      <c r="G37" s="349" t="s">
        <v>975</v>
      </c>
      <c r="H37" s="349"/>
      <c r="I37" s="349"/>
      <c r="J37" s="349"/>
      <c r="K37" s="223"/>
    </row>
    <row r="38" spans="2:11" s="1" customFormat="1" ht="15" customHeight="1">
      <c r="B38" s="226"/>
      <c r="C38" s="227"/>
      <c r="D38" s="225"/>
      <c r="E38" s="228" t="s">
        <v>54</v>
      </c>
      <c r="F38" s="225"/>
      <c r="G38" s="349" t="s">
        <v>976</v>
      </c>
      <c r="H38" s="349"/>
      <c r="I38" s="349"/>
      <c r="J38" s="349"/>
      <c r="K38" s="223"/>
    </row>
    <row r="39" spans="2:11" s="1" customFormat="1" ht="15" customHeight="1">
      <c r="B39" s="226"/>
      <c r="C39" s="227"/>
      <c r="D39" s="225"/>
      <c r="E39" s="228" t="s">
        <v>55</v>
      </c>
      <c r="F39" s="225"/>
      <c r="G39" s="349" t="s">
        <v>977</v>
      </c>
      <c r="H39" s="349"/>
      <c r="I39" s="349"/>
      <c r="J39" s="349"/>
      <c r="K39" s="223"/>
    </row>
    <row r="40" spans="2:11" s="1" customFormat="1" ht="15" customHeight="1">
      <c r="B40" s="226"/>
      <c r="C40" s="227"/>
      <c r="D40" s="225"/>
      <c r="E40" s="228" t="s">
        <v>143</v>
      </c>
      <c r="F40" s="225"/>
      <c r="G40" s="349" t="s">
        <v>978</v>
      </c>
      <c r="H40" s="349"/>
      <c r="I40" s="349"/>
      <c r="J40" s="349"/>
      <c r="K40" s="223"/>
    </row>
    <row r="41" spans="2:11" s="1" customFormat="1" ht="15" customHeight="1">
      <c r="B41" s="226"/>
      <c r="C41" s="227"/>
      <c r="D41" s="225"/>
      <c r="E41" s="228" t="s">
        <v>144</v>
      </c>
      <c r="F41" s="225"/>
      <c r="G41" s="349" t="s">
        <v>979</v>
      </c>
      <c r="H41" s="349"/>
      <c r="I41" s="349"/>
      <c r="J41" s="349"/>
      <c r="K41" s="223"/>
    </row>
    <row r="42" spans="2:11" s="1" customFormat="1" ht="15" customHeight="1">
      <c r="B42" s="226"/>
      <c r="C42" s="227"/>
      <c r="D42" s="225"/>
      <c r="E42" s="228" t="s">
        <v>980</v>
      </c>
      <c r="F42" s="225"/>
      <c r="G42" s="349" t="s">
        <v>981</v>
      </c>
      <c r="H42" s="349"/>
      <c r="I42" s="349"/>
      <c r="J42" s="349"/>
      <c r="K42" s="223"/>
    </row>
    <row r="43" spans="2:11" s="1" customFormat="1" ht="15" customHeight="1">
      <c r="B43" s="226"/>
      <c r="C43" s="227"/>
      <c r="D43" s="225"/>
      <c r="E43" s="228"/>
      <c r="F43" s="225"/>
      <c r="G43" s="349" t="s">
        <v>982</v>
      </c>
      <c r="H43" s="349"/>
      <c r="I43" s="349"/>
      <c r="J43" s="349"/>
      <c r="K43" s="223"/>
    </row>
    <row r="44" spans="2:11" s="1" customFormat="1" ht="15" customHeight="1">
      <c r="B44" s="226"/>
      <c r="C44" s="227"/>
      <c r="D44" s="225"/>
      <c r="E44" s="228" t="s">
        <v>983</v>
      </c>
      <c r="F44" s="225"/>
      <c r="G44" s="349" t="s">
        <v>984</v>
      </c>
      <c r="H44" s="349"/>
      <c r="I44" s="349"/>
      <c r="J44" s="349"/>
      <c r="K44" s="223"/>
    </row>
    <row r="45" spans="2:11" s="1" customFormat="1" ht="15" customHeight="1">
      <c r="B45" s="226"/>
      <c r="C45" s="227"/>
      <c r="D45" s="225"/>
      <c r="E45" s="228" t="s">
        <v>146</v>
      </c>
      <c r="F45" s="225"/>
      <c r="G45" s="349" t="s">
        <v>985</v>
      </c>
      <c r="H45" s="349"/>
      <c r="I45" s="349"/>
      <c r="J45" s="349"/>
      <c r="K45" s="223"/>
    </row>
    <row r="46" spans="2:11" s="1" customFormat="1" ht="12.75" customHeight="1">
      <c r="B46" s="226"/>
      <c r="C46" s="227"/>
      <c r="D46" s="225"/>
      <c r="E46" s="225"/>
      <c r="F46" s="225"/>
      <c r="G46" s="225"/>
      <c r="H46" s="225"/>
      <c r="I46" s="225"/>
      <c r="J46" s="225"/>
      <c r="K46" s="223"/>
    </row>
    <row r="47" spans="2:11" s="1" customFormat="1" ht="15" customHeight="1">
      <c r="B47" s="226"/>
      <c r="C47" s="227"/>
      <c r="D47" s="349" t="s">
        <v>986</v>
      </c>
      <c r="E47" s="349"/>
      <c r="F47" s="349"/>
      <c r="G47" s="349"/>
      <c r="H47" s="349"/>
      <c r="I47" s="349"/>
      <c r="J47" s="349"/>
      <c r="K47" s="223"/>
    </row>
    <row r="48" spans="2:11" s="1" customFormat="1" ht="15" customHeight="1">
      <c r="B48" s="226"/>
      <c r="C48" s="227"/>
      <c r="D48" s="227"/>
      <c r="E48" s="349" t="s">
        <v>987</v>
      </c>
      <c r="F48" s="349"/>
      <c r="G48" s="349"/>
      <c r="H48" s="349"/>
      <c r="I48" s="349"/>
      <c r="J48" s="349"/>
      <c r="K48" s="223"/>
    </row>
    <row r="49" spans="2:11" s="1" customFormat="1" ht="15" customHeight="1">
      <c r="B49" s="226"/>
      <c r="C49" s="227"/>
      <c r="D49" s="227"/>
      <c r="E49" s="349" t="s">
        <v>988</v>
      </c>
      <c r="F49" s="349"/>
      <c r="G49" s="349"/>
      <c r="H49" s="349"/>
      <c r="I49" s="349"/>
      <c r="J49" s="349"/>
      <c r="K49" s="223"/>
    </row>
    <row r="50" spans="2:11" s="1" customFormat="1" ht="15" customHeight="1">
      <c r="B50" s="226"/>
      <c r="C50" s="227"/>
      <c r="D50" s="227"/>
      <c r="E50" s="349" t="s">
        <v>989</v>
      </c>
      <c r="F50" s="349"/>
      <c r="G50" s="349"/>
      <c r="H50" s="349"/>
      <c r="I50" s="349"/>
      <c r="J50" s="349"/>
      <c r="K50" s="223"/>
    </row>
    <row r="51" spans="2:11" s="1" customFormat="1" ht="15" customHeight="1">
      <c r="B51" s="226"/>
      <c r="C51" s="227"/>
      <c r="D51" s="349" t="s">
        <v>990</v>
      </c>
      <c r="E51" s="349"/>
      <c r="F51" s="349"/>
      <c r="G51" s="349"/>
      <c r="H51" s="349"/>
      <c r="I51" s="349"/>
      <c r="J51" s="349"/>
      <c r="K51" s="223"/>
    </row>
    <row r="52" spans="2:11" s="1" customFormat="1" ht="25.5" customHeight="1">
      <c r="B52" s="222"/>
      <c r="C52" s="351" t="s">
        <v>991</v>
      </c>
      <c r="D52" s="351"/>
      <c r="E52" s="351"/>
      <c r="F52" s="351"/>
      <c r="G52" s="351"/>
      <c r="H52" s="351"/>
      <c r="I52" s="351"/>
      <c r="J52" s="351"/>
      <c r="K52" s="223"/>
    </row>
    <row r="53" spans="2:11" s="1" customFormat="1" ht="5.25" customHeight="1">
      <c r="B53" s="222"/>
      <c r="C53" s="224"/>
      <c r="D53" s="224"/>
      <c r="E53" s="224"/>
      <c r="F53" s="224"/>
      <c r="G53" s="224"/>
      <c r="H53" s="224"/>
      <c r="I53" s="224"/>
      <c r="J53" s="224"/>
      <c r="K53" s="223"/>
    </row>
    <row r="54" spans="2:11" s="1" customFormat="1" ht="15" customHeight="1">
      <c r="B54" s="222"/>
      <c r="C54" s="349" t="s">
        <v>992</v>
      </c>
      <c r="D54" s="349"/>
      <c r="E54" s="349"/>
      <c r="F54" s="349"/>
      <c r="G54" s="349"/>
      <c r="H54" s="349"/>
      <c r="I54" s="349"/>
      <c r="J54" s="349"/>
      <c r="K54" s="223"/>
    </row>
    <row r="55" spans="2:11" s="1" customFormat="1" ht="15" customHeight="1">
      <c r="B55" s="222"/>
      <c r="C55" s="349" t="s">
        <v>993</v>
      </c>
      <c r="D55" s="349"/>
      <c r="E55" s="349"/>
      <c r="F55" s="349"/>
      <c r="G55" s="349"/>
      <c r="H55" s="349"/>
      <c r="I55" s="349"/>
      <c r="J55" s="349"/>
      <c r="K55" s="223"/>
    </row>
    <row r="56" spans="2:11" s="1" customFormat="1" ht="12.75" customHeight="1">
      <c r="B56" s="222"/>
      <c r="C56" s="225"/>
      <c r="D56" s="225"/>
      <c r="E56" s="225"/>
      <c r="F56" s="225"/>
      <c r="G56" s="225"/>
      <c r="H56" s="225"/>
      <c r="I56" s="225"/>
      <c r="J56" s="225"/>
      <c r="K56" s="223"/>
    </row>
    <row r="57" spans="2:11" s="1" customFormat="1" ht="15" customHeight="1">
      <c r="B57" s="222"/>
      <c r="C57" s="349" t="s">
        <v>994</v>
      </c>
      <c r="D57" s="349"/>
      <c r="E57" s="349"/>
      <c r="F57" s="349"/>
      <c r="G57" s="349"/>
      <c r="H57" s="349"/>
      <c r="I57" s="349"/>
      <c r="J57" s="349"/>
      <c r="K57" s="223"/>
    </row>
    <row r="58" spans="2:11" s="1" customFormat="1" ht="15" customHeight="1">
      <c r="B58" s="222"/>
      <c r="C58" s="227"/>
      <c r="D58" s="349" t="s">
        <v>995</v>
      </c>
      <c r="E58" s="349"/>
      <c r="F58" s="349"/>
      <c r="G58" s="349"/>
      <c r="H58" s="349"/>
      <c r="I58" s="349"/>
      <c r="J58" s="349"/>
      <c r="K58" s="223"/>
    </row>
    <row r="59" spans="2:11" s="1" customFormat="1" ht="15" customHeight="1">
      <c r="B59" s="222"/>
      <c r="C59" s="227"/>
      <c r="D59" s="349" t="s">
        <v>996</v>
      </c>
      <c r="E59" s="349"/>
      <c r="F59" s="349"/>
      <c r="G59" s="349"/>
      <c r="H59" s="349"/>
      <c r="I59" s="349"/>
      <c r="J59" s="349"/>
      <c r="K59" s="223"/>
    </row>
    <row r="60" spans="2:11" s="1" customFormat="1" ht="15" customHeight="1">
      <c r="B60" s="222"/>
      <c r="C60" s="227"/>
      <c r="D60" s="349" t="s">
        <v>997</v>
      </c>
      <c r="E60" s="349"/>
      <c r="F60" s="349"/>
      <c r="G60" s="349"/>
      <c r="H60" s="349"/>
      <c r="I60" s="349"/>
      <c r="J60" s="349"/>
      <c r="K60" s="223"/>
    </row>
    <row r="61" spans="2:11" s="1" customFormat="1" ht="15" customHeight="1">
      <c r="B61" s="222"/>
      <c r="C61" s="227"/>
      <c r="D61" s="349" t="s">
        <v>998</v>
      </c>
      <c r="E61" s="349"/>
      <c r="F61" s="349"/>
      <c r="G61" s="349"/>
      <c r="H61" s="349"/>
      <c r="I61" s="349"/>
      <c r="J61" s="349"/>
      <c r="K61" s="223"/>
    </row>
    <row r="62" spans="2:11" s="1" customFormat="1" ht="15" customHeight="1">
      <c r="B62" s="222"/>
      <c r="C62" s="227"/>
      <c r="D62" s="350" t="s">
        <v>999</v>
      </c>
      <c r="E62" s="350"/>
      <c r="F62" s="350"/>
      <c r="G62" s="350"/>
      <c r="H62" s="350"/>
      <c r="I62" s="350"/>
      <c r="J62" s="350"/>
      <c r="K62" s="223"/>
    </row>
    <row r="63" spans="2:11" s="1" customFormat="1" ht="15" customHeight="1">
      <c r="B63" s="222"/>
      <c r="C63" s="227"/>
      <c r="D63" s="349" t="s">
        <v>1000</v>
      </c>
      <c r="E63" s="349"/>
      <c r="F63" s="349"/>
      <c r="G63" s="349"/>
      <c r="H63" s="349"/>
      <c r="I63" s="349"/>
      <c r="J63" s="349"/>
      <c r="K63" s="223"/>
    </row>
    <row r="64" spans="2:11" s="1" customFormat="1" ht="12.75" customHeight="1">
      <c r="B64" s="222"/>
      <c r="C64" s="227"/>
      <c r="D64" s="227"/>
      <c r="E64" s="230"/>
      <c r="F64" s="227"/>
      <c r="G64" s="227"/>
      <c r="H64" s="227"/>
      <c r="I64" s="227"/>
      <c r="J64" s="227"/>
      <c r="K64" s="223"/>
    </row>
    <row r="65" spans="2:11" s="1" customFormat="1" ht="15" customHeight="1">
      <c r="B65" s="222"/>
      <c r="C65" s="227"/>
      <c r="D65" s="349" t="s">
        <v>1001</v>
      </c>
      <c r="E65" s="349"/>
      <c r="F65" s="349"/>
      <c r="G65" s="349"/>
      <c r="H65" s="349"/>
      <c r="I65" s="349"/>
      <c r="J65" s="349"/>
      <c r="K65" s="223"/>
    </row>
    <row r="66" spans="2:11" s="1" customFormat="1" ht="15" customHeight="1">
      <c r="B66" s="222"/>
      <c r="C66" s="227"/>
      <c r="D66" s="350" t="s">
        <v>1002</v>
      </c>
      <c r="E66" s="350"/>
      <c r="F66" s="350"/>
      <c r="G66" s="350"/>
      <c r="H66" s="350"/>
      <c r="I66" s="350"/>
      <c r="J66" s="350"/>
      <c r="K66" s="223"/>
    </row>
    <row r="67" spans="2:11" s="1" customFormat="1" ht="15" customHeight="1">
      <c r="B67" s="222"/>
      <c r="C67" s="227"/>
      <c r="D67" s="349" t="s">
        <v>1003</v>
      </c>
      <c r="E67" s="349"/>
      <c r="F67" s="349"/>
      <c r="G67" s="349"/>
      <c r="H67" s="349"/>
      <c r="I67" s="349"/>
      <c r="J67" s="349"/>
      <c r="K67" s="223"/>
    </row>
    <row r="68" spans="2:11" s="1" customFormat="1" ht="15" customHeight="1">
      <c r="B68" s="222"/>
      <c r="C68" s="227"/>
      <c r="D68" s="349" t="s">
        <v>1004</v>
      </c>
      <c r="E68" s="349"/>
      <c r="F68" s="349"/>
      <c r="G68" s="349"/>
      <c r="H68" s="349"/>
      <c r="I68" s="349"/>
      <c r="J68" s="349"/>
      <c r="K68" s="223"/>
    </row>
    <row r="69" spans="2:11" s="1" customFormat="1" ht="15" customHeight="1">
      <c r="B69" s="222"/>
      <c r="C69" s="227"/>
      <c r="D69" s="349" t="s">
        <v>1005</v>
      </c>
      <c r="E69" s="349"/>
      <c r="F69" s="349"/>
      <c r="G69" s="349"/>
      <c r="H69" s="349"/>
      <c r="I69" s="349"/>
      <c r="J69" s="349"/>
      <c r="K69" s="223"/>
    </row>
    <row r="70" spans="2:11" s="1" customFormat="1" ht="15" customHeight="1">
      <c r="B70" s="222"/>
      <c r="C70" s="227"/>
      <c r="D70" s="349" t="s">
        <v>1006</v>
      </c>
      <c r="E70" s="349"/>
      <c r="F70" s="349"/>
      <c r="G70" s="349"/>
      <c r="H70" s="349"/>
      <c r="I70" s="349"/>
      <c r="J70" s="349"/>
      <c r="K70" s="223"/>
    </row>
    <row r="71" spans="2:11" s="1" customFormat="1" ht="12.75" customHeight="1">
      <c r="B71" s="231"/>
      <c r="C71" s="232"/>
      <c r="D71" s="232"/>
      <c r="E71" s="232"/>
      <c r="F71" s="232"/>
      <c r="G71" s="232"/>
      <c r="H71" s="232"/>
      <c r="I71" s="232"/>
      <c r="J71" s="232"/>
      <c r="K71" s="233"/>
    </row>
    <row r="72" spans="2:11" s="1" customFormat="1" ht="18.75" customHeight="1">
      <c r="B72" s="234"/>
      <c r="C72" s="234"/>
      <c r="D72" s="234"/>
      <c r="E72" s="234"/>
      <c r="F72" s="234"/>
      <c r="G72" s="234"/>
      <c r="H72" s="234"/>
      <c r="I72" s="234"/>
      <c r="J72" s="234"/>
      <c r="K72" s="235"/>
    </row>
    <row r="73" spans="2:11" s="1" customFormat="1" ht="18.75" customHeight="1">
      <c r="B73" s="235"/>
      <c r="C73" s="235"/>
      <c r="D73" s="235"/>
      <c r="E73" s="235"/>
      <c r="F73" s="235"/>
      <c r="G73" s="235"/>
      <c r="H73" s="235"/>
      <c r="I73" s="235"/>
      <c r="J73" s="235"/>
      <c r="K73" s="235"/>
    </row>
    <row r="74" spans="2:11" s="1" customFormat="1" ht="7.5" customHeight="1">
      <c r="B74" s="236"/>
      <c r="C74" s="237"/>
      <c r="D74" s="237"/>
      <c r="E74" s="237"/>
      <c r="F74" s="237"/>
      <c r="G74" s="237"/>
      <c r="H74" s="237"/>
      <c r="I74" s="237"/>
      <c r="J74" s="237"/>
      <c r="K74" s="238"/>
    </row>
    <row r="75" spans="2:11" s="1" customFormat="1" ht="45" customHeight="1">
      <c r="B75" s="239"/>
      <c r="C75" s="348" t="s">
        <v>1007</v>
      </c>
      <c r="D75" s="348"/>
      <c r="E75" s="348"/>
      <c r="F75" s="348"/>
      <c r="G75" s="348"/>
      <c r="H75" s="348"/>
      <c r="I75" s="348"/>
      <c r="J75" s="348"/>
      <c r="K75" s="240"/>
    </row>
    <row r="76" spans="2:11" s="1" customFormat="1" ht="17.25" customHeight="1">
      <c r="B76" s="239"/>
      <c r="C76" s="241" t="s">
        <v>1008</v>
      </c>
      <c r="D76" s="241"/>
      <c r="E76" s="241"/>
      <c r="F76" s="241" t="s">
        <v>1009</v>
      </c>
      <c r="G76" s="242"/>
      <c r="H76" s="241" t="s">
        <v>55</v>
      </c>
      <c r="I76" s="241" t="s">
        <v>58</v>
      </c>
      <c r="J76" s="241" t="s">
        <v>1010</v>
      </c>
      <c r="K76" s="240"/>
    </row>
    <row r="77" spans="2:11" s="1" customFormat="1" ht="17.25" customHeight="1">
      <c r="B77" s="239"/>
      <c r="C77" s="243" t="s">
        <v>1011</v>
      </c>
      <c r="D77" s="243"/>
      <c r="E77" s="243"/>
      <c r="F77" s="244" t="s">
        <v>1012</v>
      </c>
      <c r="G77" s="245"/>
      <c r="H77" s="243"/>
      <c r="I77" s="243"/>
      <c r="J77" s="243" t="s">
        <v>1013</v>
      </c>
      <c r="K77" s="240"/>
    </row>
    <row r="78" spans="2:11" s="1" customFormat="1" ht="5.25" customHeight="1">
      <c r="B78" s="239"/>
      <c r="C78" s="246"/>
      <c r="D78" s="246"/>
      <c r="E78" s="246"/>
      <c r="F78" s="246"/>
      <c r="G78" s="247"/>
      <c r="H78" s="246"/>
      <c r="I78" s="246"/>
      <c r="J78" s="246"/>
      <c r="K78" s="240"/>
    </row>
    <row r="79" spans="2:11" s="1" customFormat="1" ht="15" customHeight="1">
      <c r="B79" s="239"/>
      <c r="C79" s="228" t="s">
        <v>54</v>
      </c>
      <c r="D79" s="246"/>
      <c r="E79" s="246"/>
      <c r="F79" s="248" t="s">
        <v>1014</v>
      </c>
      <c r="G79" s="247"/>
      <c r="H79" s="228" t="s">
        <v>1015</v>
      </c>
      <c r="I79" s="228" t="s">
        <v>1016</v>
      </c>
      <c r="J79" s="228">
        <v>20</v>
      </c>
      <c r="K79" s="240"/>
    </row>
    <row r="80" spans="2:11" s="1" customFormat="1" ht="15" customHeight="1">
      <c r="B80" s="239"/>
      <c r="C80" s="228" t="s">
        <v>1017</v>
      </c>
      <c r="D80" s="228"/>
      <c r="E80" s="228"/>
      <c r="F80" s="248" t="s">
        <v>1014</v>
      </c>
      <c r="G80" s="247"/>
      <c r="H80" s="228" t="s">
        <v>1018</v>
      </c>
      <c r="I80" s="228" t="s">
        <v>1016</v>
      </c>
      <c r="J80" s="228">
        <v>120</v>
      </c>
      <c r="K80" s="240"/>
    </row>
    <row r="81" spans="2:11" s="1" customFormat="1" ht="15" customHeight="1">
      <c r="B81" s="249"/>
      <c r="C81" s="228" t="s">
        <v>1019</v>
      </c>
      <c r="D81" s="228"/>
      <c r="E81" s="228"/>
      <c r="F81" s="248" t="s">
        <v>1020</v>
      </c>
      <c r="G81" s="247"/>
      <c r="H81" s="228" t="s">
        <v>1021</v>
      </c>
      <c r="I81" s="228" t="s">
        <v>1016</v>
      </c>
      <c r="J81" s="228">
        <v>50</v>
      </c>
      <c r="K81" s="240"/>
    </row>
    <row r="82" spans="2:11" s="1" customFormat="1" ht="15" customHeight="1">
      <c r="B82" s="249"/>
      <c r="C82" s="228" t="s">
        <v>1022</v>
      </c>
      <c r="D82" s="228"/>
      <c r="E82" s="228"/>
      <c r="F82" s="248" t="s">
        <v>1014</v>
      </c>
      <c r="G82" s="247"/>
      <c r="H82" s="228" t="s">
        <v>1023</v>
      </c>
      <c r="I82" s="228" t="s">
        <v>1024</v>
      </c>
      <c r="J82" s="228"/>
      <c r="K82" s="240"/>
    </row>
    <row r="83" spans="2:11" s="1" customFormat="1" ht="15" customHeight="1">
      <c r="B83" s="249"/>
      <c r="C83" s="250" t="s">
        <v>1025</v>
      </c>
      <c r="D83" s="250"/>
      <c r="E83" s="250"/>
      <c r="F83" s="251" t="s">
        <v>1020</v>
      </c>
      <c r="G83" s="250"/>
      <c r="H83" s="250" t="s">
        <v>1026</v>
      </c>
      <c r="I83" s="250" t="s">
        <v>1016</v>
      </c>
      <c r="J83" s="250">
        <v>15</v>
      </c>
      <c r="K83" s="240"/>
    </row>
    <row r="84" spans="2:11" s="1" customFormat="1" ht="15" customHeight="1">
      <c r="B84" s="249"/>
      <c r="C84" s="250" t="s">
        <v>1027</v>
      </c>
      <c r="D84" s="250"/>
      <c r="E84" s="250"/>
      <c r="F84" s="251" t="s">
        <v>1020</v>
      </c>
      <c r="G84" s="250"/>
      <c r="H84" s="250" t="s">
        <v>1028</v>
      </c>
      <c r="I84" s="250" t="s">
        <v>1016</v>
      </c>
      <c r="J84" s="250">
        <v>15</v>
      </c>
      <c r="K84" s="240"/>
    </row>
    <row r="85" spans="2:11" s="1" customFormat="1" ht="15" customHeight="1">
      <c r="B85" s="249"/>
      <c r="C85" s="250" t="s">
        <v>1029</v>
      </c>
      <c r="D85" s="250"/>
      <c r="E85" s="250"/>
      <c r="F85" s="251" t="s">
        <v>1020</v>
      </c>
      <c r="G85" s="250"/>
      <c r="H85" s="250" t="s">
        <v>1030</v>
      </c>
      <c r="I85" s="250" t="s">
        <v>1016</v>
      </c>
      <c r="J85" s="250">
        <v>20</v>
      </c>
      <c r="K85" s="240"/>
    </row>
    <row r="86" spans="2:11" s="1" customFormat="1" ht="15" customHeight="1">
      <c r="B86" s="249"/>
      <c r="C86" s="250" t="s">
        <v>1031</v>
      </c>
      <c r="D86" s="250"/>
      <c r="E86" s="250"/>
      <c r="F86" s="251" t="s">
        <v>1020</v>
      </c>
      <c r="G86" s="250"/>
      <c r="H86" s="250" t="s">
        <v>1032</v>
      </c>
      <c r="I86" s="250" t="s">
        <v>1016</v>
      </c>
      <c r="J86" s="250">
        <v>20</v>
      </c>
      <c r="K86" s="240"/>
    </row>
    <row r="87" spans="2:11" s="1" customFormat="1" ht="15" customHeight="1">
      <c r="B87" s="249"/>
      <c r="C87" s="228" t="s">
        <v>1033</v>
      </c>
      <c r="D87" s="228"/>
      <c r="E87" s="228"/>
      <c r="F87" s="248" t="s">
        <v>1020</v>
      </c>
      <c r="G87" s="247"/>
      <c r="H87" s="228" t="s">
        <v>1034</v>
      </c>
      <c r="I87" s="228" t="s">
        <v>1016</v>
      </c>
      <c r="J87" s="228">
        <v>50</v>
      </c>
      <c r="K87" s="240"/>
    </row>
    <row r="88" spans="2:11" s="1" customFormat="1" ht="15" customHeight="1">
      <c r="B88" s="249"/>
      <c r="C88" s="228" t="s">
        <v>1035</v>
      </c>
      <c r="D88" s="228"/>
      <c r="E88" s="228"/>
      <c r="F88" s="248" t="s">
        <v>1020</v>
      </c>
      <c r="G88" s="247"/>
      <c r="H88" s="228" t="s">
        <v>1036</v>
      </c>
      <c r="I88" s="228" t="s">
        <v>1016</v>
      </c>
      <c r="J88" s="228">
        <v>20</v>
      </c>
      <c r="K88" s="240"/>
    </row>
    <row r="89" spans="2:11" s="1" customFormat="1" ht="15" customHeight="1">
      <c r="B89" s="249"/>
      <c r="C89" s="228" t="s">
        <v>1037</v>
      </c>
      <c r="D89" s="228"/>
      <c r="E89" s="228"/>
      <c r="F89" s="248" t="s">
        <v>1020</v>
      </c>
      <c r="G89" s="247"/>
      <c r="H89" s="228" t="s">
        <v>1038</v>
      </c>
      <c r="I89" s="228" t="s">
        <v>1016</v>
      </c>
      <c r="J89" s="228">
        <v>20</v>
      </c>
      <c r="K89" s="240"/>
    </row>
    <row r="90" spans="2:11" s="1" customFormat="1" ht="15" customHeight="1">
      <c r="B90" s="249"/>
      <c r="C90" s="228" t="s">
        <v>1039</v>
      </c>
      <c r="D90" s="228"/>
      <c r="E90" s="228"/>
      <c r="F90" s="248" t="s">
        <v>1020</v>
      </c>
      <c r="G90" s="247"/>
      <c r="H90" s="228" t="s">
        <v>1040</v>
      </c>
      <c r="I90" s="228" t="s">
        <v>1016</v>
      </c>
      <c r="J90" s="228">
        <v>50</v>
      </c>
      <c r="K90" s="240"/>
    </row>
    <row r="91" spans="2:11" s="1" customFormat="1" ht="15" customHeight="1">
      <c r="B91" s="249"/>
      <c r="C91" s="228" t="s">
        <v>1041</v>
      </c>
      <c r="D91" s="228"/>
      <c r="E91" s="228"/>
      <c r="F91" s="248" t="s">
        <v>1020</v>
      </c>
      <c r="G91" s="247"/>
      <c r="H91" s="228" t="s">
        <v>1041</v>
      </c>
      <c r="I91" s="228" t="s">
        <v>1016</v>
      </c>
      <c r="J91" s="228">
        <v>50</v>
      </c>
      <c r="K91" s="240"/>
    </row>
    <row r="92" spans="2:11" s="1" customFormat="1" ht="15" customHeight="1">
      <c r="B92" s="249"/>
      <c r="C92" s="228" t="s">
        <v>1042</v>
      </c>
      <c r="D92" s="228"/>
      <c r="E92" s="228"/>
      <c r="F92" s="248" t="s">
        <v>1020</v>
      </c>
      <c r="G92" s="247"/>
      <c r="H92" s="228" t="s">
        <v>1043</v>
      </c>
      <c r="I92" s="228" t="s">
        <v>1016</v>
      </c>
      <c r="J92" s="228">
        <v>255</v>
      </c>
      <c r="K92" s="240"/>
    </row>
    <row r="93" spans="2:11" s="1" customFormat="1" ht="15" customHeight="1">
      <c r="B93" s="249"/>
      <c r="C93" s="228" t="s">
        <v>1044</v>
      </c>
      <c r="D93" s="228"/>
      <c r="E93" s="228"/>
      <c r="F93" s="248" t="s">
        <v>1014</v>
      </c>
      <c r="G93" s="247"/>
      <c r="H93" s="228" t="s">
        <v>1045</v>
      </c>
      <c r="I93" s="228" t="s">
        <v>1046</v>
      </c>
      <c r="J93" s="228"/>
      <c r="K93" s="240"/>
    </row>
    <row r="94" spans="2:11" s="1" customFormat="1" ht="15" customHeight="1">
      <c r="B94" s="249"/>
      <c r="C94" s="228" t="s">
        <v>1047</v>
      </c>
      <c r="D94" s="228"/>
      <c r="E94" s="228"/>
      <c r="F94" s="248" t="s">
        <v>1014</v>
      </c>
      <c r="G94" s="247"/>
      <c r="H94" s="228" t="s">
        <v>1048</v>
      </c>
      <c r="I94" s="228" t="s">
        <v>1049</v>
      </c>
      <c r="J94" s="228"/>
      <c r="K94" s="240"/>
    </row>
    <row r="95" spans="2:11" s="1" customFormat="1" ht="15" customHeight="1">
      <c r="B95" s="249"/>
      <c r="C95" s="228" t="s">
        <v>1050</v>
      </c>
      <c r="D95" s="228"/>
      <c r="E95" s="228"/>
      <c r="F95" s="248" t="s">
        <v>1014</v>
      </c>
      <c r="G95" s="247"/>
      <c r="H95" s="228" t="s">
        <v>1050</v>
      </c>
      <c r="I95" s="228" t="s">
        <v>1049</v>
      </c>
      <c r="J95" s="228"/>
      <c r="K95" s="240"/>
    </row>
    <row r="96" spans="2:11" s="1" customFormat="1" ht="15" customHeight="1">
      <c r="B96" s="249"/>
      <c r="C96" s="228" t="s">
        <v>39</v>
      </c>
      <c r="D96" s="228"/>
      <c r="E96" s="228"/>
      <c r="F96" s="248" t="s">
        <v>1014</v>
      </c>
      <c r="G96" s="247"/>
      <c r="H96" s="228" t="s">
        <v>1051</v>
      </c>
      <c r="I96" s="228" t="s">
        <v>1049</v>
      </c>
      <c r="J96" s="228"/>
      <c r="K96" s="240"/>
    </row>
    <row r="97" spans="2:11" s="1" customFormat="1" ht="15" customHeight="1">
      <c r="B97" s="249"/>
      <c r="C97" s="228" t="s">
        <v>49</v>
      </c>
      <c r="D97" s="228"/>
      <c r="E97" s="228"/>
      <c r="F97" s="248" t="s">
        <v>1014</v>
      </c>
      <c r="G97" s="247"/>
      <c r="H97" s="228" t="s">
        <v>1052</v>
      </c>
      <c r="I97" s="228" t="s">
        <v>1049</v>
      </c>
      <c r="J97" s="228"/>
      <c r="K97" s="240"/>
    </row>
    <row r="98" spans="2:11" s="1" customFormat="1" ht="15" customHeight="1">
      <c r="B98" s="252"/>
      <c r="C98" s="253"/>
      <c r="D98" s="253"/>
      <c r="E98" s="253"/>
      <c r="F98" s="253"/>
      <c r="G98" s="253"/>
      <c r="H98" s="253"/>
      <c r="I98" s="253"/>
      <c r="J98" s="253"/>
      <c r="K98" s="254"/>
    </row>
    <row r="99" spans="2:11" s="1" customFormat="1" ht="18.75" customHeight="1">
      <c r="B99" s="255"/>
      <c r="C99" s="256"/>
      <c r="D99" s="256"/>
      <c r="E99" s="256"/>
      <c r="F99" s="256"/>
      <c r="G99" s="256"/>
      <c r="H99" s="256"/>
      <c r="I99" s="256"/>
      <c r="J99" s="256"/>
      <c r="K99" s="255"/>
    </row>
    <row r="100" spans="2:11" s="1" customFormat="1" ht="18.75" customHeight="1">
      <c r="B100" s="235"/>
      <c r="C100" s="235"/>
      <c r="D100" s="235"/>
      <c r="E100" s="235"/>
      <c r="F100" s="235"/>
      <c r="G100" s="235"/>
      <c r="H100" s="235"/>
      <c r="I100" s="235"/>
      <c r="J100" s="235"/>
      <c r="K100" s="235"/>
    </row>
    <row r="101" spans="2:11" s="1" customFormat="1" ht="7.5" customHeight="1">
      <c r="B101" s="236"/>
      <c r="C101" s="237"/>
      <c r="D101" s="237"/>
      <c r="E101" s="237"/>
      <c r="F101" s="237"/>
      <c r="G101" s="237"/>
      <c r="H101" s="237"/>
      <c r="I101" s="237"/>
      <c r="J101" s="237"/>
      <c r="K101" s="238"/>
    </row>
    <row r="102" spans="2:11" s="1" customFormat="1" ht="45" customHeight="1">
      <c r="B102" s="239"/>
      <c r="C102" s="348" t="s">
        <v>1053</v>
      </c>
      <c r="D102" s="348"/>
      <c r="E102" s="348"/>
      <c r="F102" s="348"/>
      <c r="G102" s="348"/>
      <c r="H102" s="348"/>
      <c r="I102" s="348"/>
      <c r="J102" s="348"/>
      <c r="K102" s="240"/>
    </row>
    <row r="103" spans="2:11" s="1" customFormat="1" ht="17.25" customHeight="1">
      <c r="B103" s="239"/>
      <c r="C103" s="241" t="s">
        <v>1008</v>
      </c>
      <c r="D103" s="241"/>
      <c r="E103" s="241"/>
      <c r="F103" s="241" t="s">
        <v>1009</v>
      </c>
      <c r="G103" s="242"/>
      <c r="H103" s="241" t="s">
        <v>55</v>
      </c>
      <c r="I103" s="241" t="s">
        <v>58</v>
      </c>
      <c r="J103" s="241" t="s">
        <v>1010</v>
      </c>
      <c r="K103" s="240"/>
    </row>
    <row r="104" spans="2:11" s="1" customFormat="1" ht="17.25" customHeight="1">
      <c r="B104" s="239"/>
      <c r="C104" s="243" t="s">
        <v>1011</v>
      </c>
      <c r="D104" s="243"/>
      <c r="E104" s="243"/>
      <c r="F104" s="244" t="s">
        <v>1012</v>
      </c>
      <c r="G104" s="245"/>
      <c r="H104" s="243"/>
      <c r="I104" s="243"/>
      <c r="J104" s="243" t="s">
        <v>1013</v>
      </c>
      <c r="K104" s="240"/>
    </row>
    <row r="105" spans="2:11" s="1" customFormat="1" ht="5.25" customHeight="1">
      <c r="B105" s="239"/>
      <c r="C105" s="241"/>
      <c r="D105" s="241"/>
      <c r="E105" s="241"/>
      <c r="F105" s="241"/>
      <c r="G105" s="257"/>
      <c r="H105" s="241"/>
      <c r="I105" s="241"/>
      <c r="J105" s="241"/>
      <c r="K105" s="240"/>
    </row>
    <row r="106" spans="2:11" s="1" customFormat="1" ht="15" customHeight="1">
      <c r="B106" s="239"/>
      <c r="C106" s="228" t="s">
        <v>54</v>
      </c>
      <c r="D106" s="246"/>
      <c r="E106" s="246"/>
      <c r="F106" s="248" t="s">
        <v>1014</v>
      </c>
      <c r="G106" s="257"/>
      <c r="H106" s="228" t="s">
        <v>1054</v>
      </c>
      <c r="I106" s="228" t="s">
        <v>1016</v>
      </c>
      <c r="J106" s="228">
        <v>20</v>
      </c>
      <c r="K106" s="240"/>
    </row>
    <row r="107" spans="2:11" s="1" customFormat="1" ht="15" customHeight="1">
      <c r="B107" s="239"/>
      <c r="C107" s="228" t="s">
        <v>1017</v>
      </c>
      <c r="D107" s="228"/>
      <c r="E107" s="228"/>
      <c r="F107" s="248" t="s">
        <v>1014</v>
      </c>
      <c r="G107" s="228"/>
      <c r="H107" s="228" t="s">
        <v>1054</v>
      </c>
      <c r="I107" s="228" t="s">
        <v>1016</v>
      </c>
      <c r="J107" s="228">
        <v>120</v>
      </c>
      <c r="K107" s="240"/>
    </row>
    <row r="108" spans="2:11" s="1" customFormat="1" ht="15" customHeight="1">
      <c r="B108" s="249"/>
      <c r="C108" s="228" t="s">
        <v>1019</v>
      </c>
      <c r="D108" s="228"/>
      <c r="E108" s="228"/>
      <c r="F108" s="248" t="s">
        <v>1020</v>
      </c>
      <c r="G108" s="228"/>
      <c r="H108" s="228" t="s">
        <v>1054</v>
      </c>
      <c r="I108" s="228" t="s">
        <v>1016</v>
      </c>
      <c r="J108" s="228">
        <v>50</v>
      </c>
      <c r="K108" s="240"/>
    </row>
    <row r="109" spans="2:11" s="1" customFormat="1" ht="15" customHeight="1">
      <c r="B109" s="249"/>
      <c r="C109" s="228" t="s">
        <v>1022</v>
      </c>
      <c r="D109" s="228"/>
      <c r="E109" s="228"/>
      <c r="F109" s="248" t="s">
        <v>1014</v>
      </c>
      <c r="G109" s="228"/>
      <c r="H109" s="228" t="s">
        <v>1054</v>
      </c>
      <c r="I109" s="228" t="s">
        <v>1024</v>
      </c>
      <c r="J109" s="228"/>
      <c r="K109" s="240"/>
    </row>
    <row r="110" spans="2:11" s="1" customFormat="1" ht="15" customHeight="1">
      <c r="B110" s="249"/>
      <c r="C110" s="228" t="s">
        <v>1033</v>
      </c>
      <c r="D110" s="228"/>
      <c r="E110" s="228"/>
      <c r="F110" s="248" t="s">
        <v>1020</v>
      </c>
      <c r="G110" s="228"/>
      <c r="H110" s="228" t="s">
        <v>1054</v>
      </c>
      <c r="I110" s="228" t="s">
        <v>1016</v>
      </c>
      <c r="J110" s="228">
        <v>50</v>
      </c>
      <c r="K110" s="240"/>
    </row>
    <row r="111" spans="2:11" s="1" customFormat="1" ht="15" customHeight="1">
      <c r="B111" s="249"/>
      <c r="C111" s="228" t="s">
        <v>1041</v>
      </c>
      <c r="D111" s="228"/>
      <c r="E111" s="228"/>
      <c r="F111" s="248" t="s">
        <v>1020</v>
      </c>
      <c r="G111" s="228"/>
      <c r="H111" s="228" t="s">
        <v>1054</v>
      </c>
      <c r="I111" s="228" t="s">
        <v>1016</v>
      </c>
      <c r="J111" s="228">
        <v>50</v>
      </c>
      <c r="K111" s="240"/>
    </row>
    <row r="112" spans="2:11" s="1" customFormat="1" ht="15" customHeight="1">
      <c r="B112" s="249"/>
      <c r="C112" s="228" t="s">
        <v>1039</v>
      </c>
      <c r="D112" s="228"/>
      <c r="E112" s="228"/>
      <c r="F112" s="248" t="s">
        <v>1020</v>
      </c>
      <c r="G112" s="228"/>
      <c r="H112" s="228" t="s">
        <v>1054</v>
      </c>
      <c r="I112" s="228" t="s">
        <v>1016</v>
      </c>
      <c r="J112" s="228">
        <v>50</v>
      </c>
      <c r="K112" s="240"/>
    </row>
    <row r="113" spans="2:11" s="1" customFormat="1" ht="15" customHeight="1">
      <c r="B113" s="249"/>
      <c r="C113" s="228" t="s">
        <v>54</v>
      </c>
      <c r="D113" s="228"/>
      <c r="E113" s="228"/>
      <c r="F113" s="248" t="s">
        <v>1014</v>
      </c>
      <c r="G113" s="228"/>
      <c r="H113" s="228" t="s">
        <v>1055</v>
      </c>
      <c r="I113" s="228" t="s">
        <v>1016</v>
      </c>
      <c r="J113" s="228">
        <v>20</v>
      </c>
      <c r="K113" s="240"/>
    </row>
    <row r="114" spans="2:11" s="1" customFormat="1" ht="15" customHeight="1">
      <c r="B114" s="249"/>
      <c r="C114" s="228" t="s">
        <v>1056</v>
      </c>
      <c r="D114" s="228"/>
      <c r="E114" s="228"/>
      <c r="F114" s="248" t="s">
        <v>1014</v>
      </c>
      <c r="G114" s="228"/>
      <c r="H114" s="228" t="s">
        <v>1057</v>
      </c>
      <c r="I114" s="228" t="s">
        <v>1016</v>
      </c>
      <c r="J114" s="228">
        <v>120</v>
      </c>
      <c r="K114" s="240"/>
    </row>
    <row r="115" spans="2:11" s="1" customFormat="1" ht="15" customHeight="1">
      <c r="B115" s="249"/>
      <c r="C115" s="228" t="s">
        <v>39</v>
      </c>
      <c r="D115" s="228"/>
      <c r="E115" s="228"/>
      <c r="F115" s="248" t="s">
        <v>1014</v>
      </c>
      <c r="G115" s="228"/>
      <c r="H115" s="228" t="s">
        <v>1058</v>
      </c>
      <c r="I115" s="228" t="s">
        <v>1049</v>
      </c>
      <c r="J115" s="228"/>
      <c r="K115" s="240"/>
    </row>
    <row r="116" spans="2:11" s="1" customFormat="1" ht="15" customHeight="1">
      <c r="B116" s="249"/>
      <c r="C116" s="228" t="s">
        <v>49</v>
      </c>
      <c r="D116" s="228"/>
      <c r="E116" s="228"/>
      <c r="F116" s="248" t="s">
        <v>1014</v>
      </c>
      <c r="G116" s="228"/>
      <c r="H116" s="228" t="s">
        <v>1059</v>
      </c>
      <c r="I116" s="228" t="s">
        <v>1049</v>
      </c>
      <c r="J116" s="228"/>
      <c r="K116" s="240"/>
    </row>
    <row r="117" spans="2:11" s="1" customFormat="1" ht="15" customHeight="1">
      <c r="B117" s="249"/>
      <c r="C117" s="228" t="s">
        <v>58</v>
      </c>
      <c r="D117" s="228"/>
      <c r="E117" s="228"/>
      <c r="F117" s="248" t="s">
        <v>1014</v>
      </c>
      <c r="G117" s="228"/>
      <c r="H117" s="228" t="s">
        <v>1060</v>
      </c>
      <c r="I117" s="228" t="s">
        <v>1061</v>
      </c>
      <c r="J117" s="228"/>
      <c r="K117" s="240"/>
    </row>
    <row r="118" spans="2:11" s="1" customFormat="1" ht="15" customHeight="1">
      <c r="B118" s="252"/>
      <c r="C118" s="258"/>
      <c r="D118" s="258"/>
      <c r="E118" s="258"/>
      <c r="F118" s="258"/>
      <c r="G118" s="258"/>
      <c r="H118" s="258"/>
      <c r="I118" s="258"/>
      <c r="J118" s="258"/>
      <c r="K118" s="254"/>
    </row>
    <row r="119" spans="2:11" s="1" customFormat="1" ht="18.75" customHeight="1">
      <c r="B119" s="259"/>
      <c r="C119" s="225"/>
      <c r="D119" s="225"/>
      <c r="E119" s="225"/>
      <c r="F119" s="260"/>
      <c r="G119" s="225"/>
      <c r="H119" s="225"/>
      <c r="I119" s="225"/>
      <c r="J119" s="225"/>
      <c r="K119" s="259"/>
    </row>
    <row r="120" spans="2:11" s="1" customFormat="1" ht="18.75" customHeight="1">
      <c r="B120" s="235"/>
      <c r="C120" s="235"/>
      <c r="D120" s="235"/>
      <c r="E120" s="235"/>
      <c r="F120" s="235"/>
      <c r="G120" s="235"/>
      <c r="H120" s="235"/>
      <c r="I120" s="235"/>
      <c r="J120" s="235"/>
      <c r="K120" s="235"/>
    </row>
    <row r="121" spans="2:11" s="1" customFormat="1" ht="7.5" customHeight="1">
      <c r="B121" s="261"/>
      <c r="C121" s="262"/>
      <c r="D121" s="262"/>
      <c r="E121" s="262"/>
      <c r="F121" s="262"/>
      <c r="G121" s="262"/>
      <c r="H121" s="262"/>
      <c r="I121" s="262"/>
      <c r="J121" s="262"/>
      <c r="K121" s="263"/>
    </row>
    <row r="122" spans="2:11" s="1" customFormat="1" ht="45" customHeight="1">
      <c r="B122" s="264"/>
      <c r="C122" s="347" t="s">
        <v>1062</v>
      </c>
      <c r="D122" s="347"/>
      <c r="E122" s="347"/>
      <c r="F122" s="347"/>
      <c r="G122" s="347"/>
      <c r="H122" s="347"/>
      <c r="I122" s="347"/>
      <c r="J122" s="347"/>
      <c r="K122" s="265"/>
    </row>
    <row r="123" spans="2:11" s="1" customFormat="1" ht="17.25" customHeight="1">
      <c r="B123" s="266"/>
      <c r="C123" s="241" t="s">
        <v>1008</v>
      </c>
      <c r="D123" s="241"/>
      <c r="E123" s="241"/>
      <c r="F123" s="241" t="s">
        <v>1009</v>
      </c>
      <c r="G123" s="242"/>
      <c r="H123" s="241" t="s">
        <v>55</v>
      </c>
      <c r="I123" s="241" t="s">
        <v>58</v>
      </c>
      <c r="J123" s="241" t="s">
        <v>1010</v>
      </c>
      <c r="K123" s="267"/>
    </row>
    <row r="124" spans="2:11" s="1" customFormat="1" ht="17.25" customHeight="1">
      <c r="B124" s="266"/>
      <c r="C124" s="243" t="s">
        <v>1011</v>
      </c>
      <c r="D124" s="243"/>
      <c r="E124" s="243"/>
      <c r="F124" s="244" t="s">
        <v>1012</v>
      </c>
      <c r="G124" s="245"/>
      <c r="H124" s="243"/>
      <c r="I124" s="243"/>
      <c r="J124" s="243" t="s">
        <v>1013</v>
      </c>
      <c r="K124" s="267"/>
    </row>
    <row r="125" spans="2:11" s="1" customFormat="1" ht="5.25" customHeight="1">
      <c r="B125" s="268"/>
      <c r="C125" s="246"/>
      <c r="D125" s="246"/>
      <c r="E125" s="246"/>
      <c r="F125" s="246"/>
      <c r="G125" s="228"/>
      <c r="H125" s="246"/>
      <c r="I125" s="246"/>
      <c r="J125" s="246"/>
      <c r="K125" s="269"/>
    </row>
    <row r="126" spans="2:11" s="1" customFormat="1" ht="15" customHeight="1">
      <c r="B126" s="268"/>
      <c r="C126" s="228" t="s">
        <v>1017</v>
      </c>
      <c r="D126" s="246"/>
      <c r="E126" s="246"/>
      <c r="F126" s="248" t="s">
        <v>1014</v>
      </c>
      <c r="G126" s="228"/>
      <c r="H126" s="228" t="s">
        <v>1054</v>
      </c>
      <c r="I126" s="228" t="s">
        <v>1016</v>
      </c>
      <c r="J126" s="228">
        <v>120</v>
      </c>
      <c r="K126" s="270"/>
    </row>
    <row r="127" spans="2:11" s="1" customFormat="1" ht="15" customHeight="1">
      <c r="B127" s="268"/>
      <c r="C127" s="228" t="s">
        <v>1063</v>
      </c>
      <c r="D127" s="228"/>
      <c r="E127" s="228"/>
      <c r="F127" s="248" t="s">
        <v>1014</v>
      </c>
      <c r="G127" s="228"/>
      <c r="H127" s="228" t="s">
        <v>1064</v>
      </c>
      <c r="I127" s="228" t="s">
        <v>1016</v>
      </c>
      <c r="J127" s="228" t="s">
        <v>1065</v>
      </c>
      <c r="K127" s="270"/>
    </row>
    <row r="128" spans="2:11" s="1" customFormat="1" ht="15" customHeight="1">
      <c r="B128" s="268"/>
      <c r="C128" s="228" t="s">
        <v>962</v>
      </c>
      <c r="D128" s="228"/>
      <c r="E128" s="228"/>
      <c r="F128" s="248" t="s">
        <v>1014</v>
      </c>
      <c r="G128" s="228"/>
      <c r="H128" s="228" t="s">
        <v>1066</v>
      </c>
      <c r="I128" s="228" t="s">
        <v>1016</v>
      </c>
      <c r="J128" s="228" t="s">
        <v>1065</v>
      </c>
      <c r="K128" s="270"/>
    </row>
    <row r="129" spans="2:11" s="1" customFormat="1" ht="15" customHeight="1">
      <c r="B129" s="268"/>
      <c r="C129" s="228" t="s">
        <v>1025</v>
      </c>
      <c r="D129" s="228"/>
      <c r="E129" s="228"/>
      <c r="F129" s="248" t="s">
        <v>1020</v>
      </c>
      <c r="G129" s="228"/>
      <c r="H129" s="228" t="s">
        <v>1026</v>
      </c>
      <c r="I129" s="228" t="s">
        <v>1016</v>
      </c>
      <c r="J129" s="228">
        <v>15</v>
      </c>
      <c r="K129" s="270"/>
    </row>
    <row r="130" spans="2:11" s="1" customFormat="1" ht="15" customHeight="1">
      <c r="B130" s="268"/>
      <c r="C130" s="250" t="s">
        <v>1027</v>
      </c>
      <c r="D130" s="250"/>
      <c r="E130" s="250"/>
      <c r="F130" s="251" t="s">
        <v>1020</v>
      </c>
      <c r="G130" s="250"/>
      <c r="H130" s="250" t="s">
        <v>1028</v>
      </c>
      <c r="I130" s="250" t="s">
        <v>1016</v>
      </c>
      <c r="J130" s="250">
        <v>15</v>
      </c>
      <c r="K130" s="270"/>
    </row>
    <row r="131" spans="2:11" s="1" customFormat="1" ht="15" customHeight="1">
      <c r="B131" s="268"/>
      <c r="C131" s="250" t="s">
        <v>1029</v>
      </c>
      <c r="D131" s="250"/>
      <c r="E131" s="250"/>
      <c r="F131" s="251" t="s">
        <v>1020</v>
      </c>
      <c r="G131" s="250"/>
      <c r="H131" s="250" t="s">
        <v>1030</v>
      </c>
      <c r="I131" s="250" t="s">
        <v>1016</v>
      </c>
      <c r="J131" s="250">
        <v>20</v>
      </c>
      <c r="K131" s="270"/>
    </row>
    <row r="132" spans="2:11" s="1" customFormat="1" ht="15" customHeight="1">
      <c r="B132" s="268"/>
      <c r="C132" s="250" t="s">
        <v>1031</v>
      </c>
      <c r="D132" s="250"/>
      <c r="E132" s="250"/>
      <c r="F132" s="251" t="s">
        <v>1020</v>
      </c>
      <c r="G132" s="250"/>
      <c r="H132" s="250" t="s">
        <v>1032</v>
      </c>
      <c r="I132" s="250" t="s">
        <v>1016</v>
      </c>
      <c r="J132" s="250">
        <v>20</v>
      </c>
      <c r="K132" s="270"/>
    </row>
    <row r="133" spans="2:11" s="1" customFormat="1" ht="15" customHeight="1">
      <c r="B133" s="268"/>
      <c r="C133" s="228" t="s">
        <v>1019</v>
      </c>
      <c r="D133" s="228"/>
      <c r="E133" s="228"/>
      <c r="F133" s="248" t="s">
        <v>1020</v>
      </c>
      <c r="G133" s="228"/>
      <c r="H133" s="228" t="s">
        <v>1054</v>
      </c>
      <c r="I133" s="228" t="s">
        <v>1016</v>
      </c>
      <c r="J133" s="228">
        <v>50</v>
      </c>
      <c r="K133" s="270"/>
    </row>
    <row r="134" spans="2:11" s="1" customFormat="1" ht="15" customHeight="1">
      <c r="B134" s="268"/>
      <c r="C134" s="228" t="s">
        <v>1033</v>
      </c>
      <c r="D134" s="228"/>
      <c r="E134" s="228"/>
      <c r="F134" s="248" t="s">
        <v>1020</v>
      </c>
      <c r="G134" s="228"/>
      <c r="H134" s="228" t="s">
        <v>1054</v>
      </c>
      <c r="I134" s="228" t="s">
        <v>1016</v>
      </c>
      <c r="J134" s="228">
        <v>50</v>
      </c>
      <c r="K134" s="270"/>
    </row>
    <row r="135" spans="2:11" s="1" customFormat="1" ht="15" customHeight="1">
      <c r="B135" s="268"/>
      <c r="C135" s="228" t="s">
        <v>1039</v>
      </c>
      <c r="D135" s="228"/>
      <c r="E135" s="228"/>
      <c r="F135" s="248" t="s">
        <v>1020</v>
      </c>
      <c r="G135" s="228"/>
      <c r="H135" s="228" t="s">
        <v>1054</v>
      </c>
      <c r="I135" s="228" t="s">
        <v>1016</v>
      </c>
      <c r="J135" s="228">
        <v>50</v>
      </c>
      <c r="K135" s="270"/>
    </row>
    <row r="136" spans="2:11" s="1" customFormat="1" ht="15" customHeight="1">
      <c r="B136" s="268"/>
      <c r="C136" s="228" t="s">
        <v>1041</v>
      </c>
      <c r="D136" s="228"/>
      <c r="E136" s="228"/>
      <c r="F136" s="248" t="s">
        <v>1020</v>
      </c>
      <c r="G136" s="228"/>
      <c r="H136" s="228" t="s">
        <v>1054</v>
      </c>
      <c r="I136" s="228" t="s">
        <v>1016</v>
      </c>
      <c r="J136" s="228">
        <v>50</v>
      </c>
      <c r="K136" s="270"/>
    </row>
    <row r="137" spans="2:11" s="1" customFormat="1" ht="15" customHeight="1">
      <c r="B137" s="268"/>
      <c r="C137" s="228" t="s">
        <v>1042</v>
      </c>
      <c r="D137" s="228"/>
      <c r="E137" s="228"/>
      <c r="F137" s="248" t="s">
        <v>1020</v>
      </c>
      <c r="G137" s="228"/>
      <c r="H137" s="228" t="s">
        <v>1067</v>
      </c>
      <c r="I137" s="228" t="s">
        <v>1016</v>
      </c>
      <c r="J137" s="228">
        <v>255</v>
      </c>
      <c r="K137" s="270"/>
    </row>
    <row r="138" spans="2:11" s="1" customFormat="1" ht="15" customHeight="1">
      <c r="B138" s="268"/>
      <c r="C138" s="228" t="s">
        <v>1044</v>
      </c>
      <c r="D138" s="228"/>
      <c r="E138" s="228"/>
      <c r="F138" s="248" t="s">
        <v>1014</v>
      </c>
      <c r="G138" s="228"/>
      <c r="H138" s="228" t="s">
        <v>1068</v>
      </c>
      <c r="I138" s="228" t="s">
        <v>1046</v>
      </c>
      <c r="J138" s="228"/>
      <c r="K138" s="270"/>
    </row>
    <row r="139" spans="2:11" s="1" customFormat="1" ht="15" customHeight="1">
      <c r="B139" s="268"/>
      <c r="C139" s="228" t="s">
        <v>1047</v>
      </c>
      <c r="D139" s="228"/>
      <c r="E139" s="228"/>
      <c r="F139" s="248" t="s">
        <v>1014</v>
      </c>
      <c r="G139" s="228"/>
      <c r="H139" s="228" t="s">
        <v>1069</v>
      </c>
      <c r="I139" s="228" t="s">
        <v>1049</v>
      </c>
      <c r="J139" s="228"/>
      <c r="K139" s="270"/>
    </row>
    <row r="140" spans="2:11" s="1" customFormat="1" ht="15" customHeight="1">
      <c r="B140" s="268"/>
      <c r="C140" s="228" t="s">
        <v>1050</v>
      </c>
      <c r="D140" s="228"/>
      <c r="E140" s="228"/>
      <c r="F140" s="248" t="s">
        <v>1014</v>
      </c>
      <c r="G140" s="228"/>
      <c r="H140" s="228" t="s">
        <v>1050</v>
      </c>
      <c r="I140" s="228" t="s">
        <v>1049</v>
      </c>
      <c r="J140" s="228"/>
      <c r="K140" s="270"/>
    </row>
    <row r="141" spans="2:11" s="1" customFormat="1" ht="15" customHeight="1">
      <c r="B141" s="268"/>
      <c r="C141" s="228" t="s">
        <v>39</v>
      </c>
      <c r="D141" s="228"/>
      <c r="E141" s="228"/>
      <c r="F141" s="248" t="s">
        <v>1014</v>
      </c>
      <c r="G141" s="228"/>
      <c r="H141" s="228" t="s">
        <v>1070</v>
      </c>
      <c r="I141" s="228" t="s">
        <v>1049</v>
      </c>
      <c r="J141" s="228"/>
      <c r="K141" s="270"/>
    </row>
    <row r="142" spans="2:11" s="1" customFormat="1" ht="15" customHeight="1">
      <c r="B142" s="268"/>
      <c r="C142" s="228" t="s">
        <v>1071</v>
      </c>
      <c r="D142" s="228"/>
      <c r="E142" s="228"/>
      <c r="F142" s="248" t="s">
        <v>1014</v>
      </c>
      <c r="G142" s="228"/>
      <c r="H142" s="228" t="s">
        <v>1072</v>
      </c>
      <c r="I142" s="228" t="s">
        <v>1049</v>
      </c>
      <c r="J142" s="228"/>
      <c r="K142" s="270"/>
    </row>
    <row r="143" spans="2:11" s="1" customFormat="1" ht="15" customHeight="1">
      <c r="B143" s="271"/>
      <c r="C143" s="272"/>
      <c r="D143" s="272"/>
      <c r="E143" s="272"/>
      <c r="F143" s="272"/>
      <c r="G143" s="272"/>
      <c r="H143" s="272"/>
      <c r="I143" s="272"/>
      <c r="J143" s="272"/>
      <c r="K143" s="273"/>
    </row>
    <row r="144" spans="2:11" s="1" customFormat="1" ht="18.75" customHeight="1">
      <c r="B144" s="225"/>
      <c r="C144" s="225"/>
      <c r="D144" s="225"/>
      <c r="E144" s="225"/>
      <c r="F144" s="260"/>
      <c r="G144" s="225"/>
      <c r="H144" s="225"/>
      <c r="I144" s="225"/>
      <c r="J144" s="225"/>
      <c r="K144" s="225"/>
    </row>
    <row r="145" spans="2:11" s="1" customFormat="1" ht="18.75" customHeight="1">
      <c r="B145" s="235"/>
      <c r="C145" s="235"/>
      <c r="D145" s="235"/>
      <c r="E145" s="235"/>
      <c r="F145" s="235"/>
      <c r="G145" s="235"/>
      <c r="H145" s="235"/>
      <c r="I145" s="235"/>
      <c r="J145" s="235"/>
      <c r="K145" s="235"/>
    </row>
    <row r="146" spans="2:11" s="1" customFormat="1" ht="7.5" customHeight="1">
      <c r="B146" s="236"/>
      <c r="C146" s="237"/>
      <c r="D146" s="237"/>
      <c r="E146" s="237"/>
      <c r="F146" s="237"/>
      <c r="G146" s="237"/>
      <c r="H146" s="237"/>
      <c r="I146" s="237"/>
      <c r="J146" s="237"/>
      <c r="K146" s="238"/>
    </row>
    <row r="147" spans="2:11" s="1" customFormat="1" ht="45" customHeight="1">
      <c r="B147" s="239"/>
      <c r="C147" s="348" t="s">
        <v>1073</v>
      </c>
      <c r="D147" s="348"/>
      <c r="E147" s="348"/>
      <c r="F147" s="348"/>
      <c r="G147" s="348"/>
      <c r="H147" s="348"/>
      <c r="I147" s="348"/>
      <c r="J147" s="348"/>
      <c r="K147" s="240"/>
    </row>
    <row r="148" spans="2:11" s="1" customFormat="1" ht="17.25" customHeight="1">
      <c r="B148" s="239"/>
      <c r="C148" s="241" t="s">
        <v>1008</v>
      </c>
      <c r="D148" s="241"/>
      <c r="E148" s="241"/>
      <c r="F148" s="241" t="s">
        <v>1009</v>
      </c>
      <c r="G148" s="242"/>
      <c r="H148" s="241" t="s">
        <v>55</v>
      </c>
      <c r="I148" s="241" t="s">
        <v>58</v>
      </c>
      <c r="J148" s="241" t="s">
        <v>1010</v>
      </c>
      <c r="K148" s="240"/>
    </row>
    <row r="149" spans="2:11" s="1" customFormat="1" ht="17.25" customHeight="1">
      <c r="B149" s="239"/>
      <c r="C149" s="243" t="s">
        <v>1011</v>
      </c>
      <c r="D149" s="243"/>
      <c r="E149" s="243"/>
      <c r="F149" s="244" t="s">
        <v>1012</v>
      </c>
      <c r="G149" s="245"/>
      <c r="H149" s="243"/>
      <c r="I149" s="243"/>
      <c r="J149" s="243" t="s">
        <v>1013</v>
      </c>
      <c r="K149" s="240"/>
    </row>
    <row r="150" spans="2:11" s="1" customFormat="1" ht="5.25" customHeight="1">
      <c r="B150" s="249"/>
      <c r="C150" s="246"/>
      <c r="D150" s="246"/>
      <c r="E150" s="246"/>
      <c r="F150" s="246"/>
      <c r="G150" s="247"/>
      <c r="H150" s="246"/>
      <c r="I150" s="246"/>
      <c r="J150" s="246"/>
      <c r="K150" s="270"/>
    </row>
    <row r="151" spans="2:11" s="1" customFormat="1" ht="15" customHeight="1">
      <c r="B151" s="249"/>
      <c r="C151" s="274" t="s">
        <v>1017</v>
      </c>
      <c r="D151" s="228"/>
      <c r="E151" s="228"/>
      <c r="F151" s="275" t="s">
        <v>1014</v>
      </c>
      <c r="G151" s="228"/>
      <c r="H151" s="274" t="s">
        <v>1054</v>
      </c>
      <c r="I151" s="274" t="s">
        <v>1016</v>
      </c>
      <c r="J151" s="274">
        <v>120</v>
      </c>
      <c r="K151" s="270"/>
    </row>
    <row r="152" spans="2:11" s="1" customFormat="1" ht="15" customHeight="1">
      <c r="B152" s="249"/>
      <c r="C152" s="274" t="s">
        <v>1063</v>
      </c>
      <c r="D152" s="228"/>
      <c r="E152" s="228"/>
      <c r="F152" s="275" t="s">
        <v>1014</v>
      </c>
      <c r="G152" s="228"/>
      <c r="H152" s="274" t="s">
        <v>1074</v>
      </c>
      <c r="I152" s="274" t="s">
        <v>1016</v>
      </c>
      <c r="J152" s="274" t="s">
        <v>1065</v>
      </c>
      <c r="K152" s="270"/>
    </row>
    <row r="153" spans="2:11" s="1" customFormat="1" ht="15" customHeight="1">
      <c r="B153" s="249"/>
      <c r="C153" s="274" t="s">
        <v>962</v>
      </c>
      <c r="D153" s="228"/>
      <c r="E153" s="228"/>
      <c r="F153" s="275" t="s">
        <v>1014</v>
      </c>
      <c r="G153" s="228"/>
      <c r="H153" s="274" t="s">
        <v>1075</v>
      </c>
      <c r="I153" s="274" t="s">
        <v>1016</v>
      </c>
      <c r="J153" s="274" t="s">
        <v>1065</v>
      </c>
      <c r="K153" s="270"/>
    </row>
    <row r="154" spans="2:11" s="1" customFormat="1" ht="15" customHeight="1">
      <c r="B154" s="249"/>
      <c r="C154" s="274" t="s">
        <v>1019</v>
      </c>
      <c r="D154" s="228"/>
      <c r="E154" s="228"/>
      <c r="F154" s="275" t="s">
        <v>1020</v>
      </c>
      <c r="G154" s="228"/>
      <c r="H154" s="274" t="s">
        <v>1054</v>
      </c>
      <c r="I154" s="274" t="s">
        <v>1016</v>
      </c>
      <c r="J154" s="274">
        <v>50</v>
      </c>
      <c r="K154" s="270"/>
    </row>
    <row r="155" spans="2:11" s="1" customFormat="1" ht="15" customHeight="1">
      <c r="B155" s="249"/>
      <c r="C155" s="274" t="s">
        <v>1022</v>
      </c>
      <c r="D155" s="228"/>
      <c r="E155" s="228"/>
      <c r="F155" s="275" t="s">
        <v>1014</v>
      </c>
      <c r="G155" s="228"/>
      <c r="H155" s="274" t="s">
        <v>1054</v>
      </c>
      <c r="I155" s="274" t="s">
        <v>1024</v>
      </c>
      <c r="J155" s="274"/>
      <c r="K155" s="270"/>
    </row>
    <row r="156" spans="2:11" s="1" customFormat="1" ht="15" customHeight="1">
      <c r="B156" s="249"/>
      <c r="C156" s="274" t="s">
        <v>1033</v>
      </c>
      <c r="D156" s="228"/>
      <c r="E156" s="228"/>
      <c r="F156" s="275" t="s">
        <v>1020</v>
      </c>
      <c r="G156" s="228"/>
      <c r="H156" s="274" t="s">
        <v>1054</v>
      </c>
      <c r="I156" s="274" t="s">
        <v>1016</v>
      </c>
      <c r="J156" s="274">
        <v>50</v>
      </c>
      <c r="K156" s="270"/>
    </row>
    <row r="157" spans="2:11" s="1" customFormat="1" ht="15" customHeight="1">
      <c r="B157" s="249"/>
      <c r="C157" s="274" t="s">
        <v>1041</v>
      </c>
      <c r="D157" s="228"/>
      <c r="E157" s="228"/>
      <c r="F157" s="275" t="s">
        <v>1020</v>
      </c>
      <c r="G157" s="228"/>
      <c r="H157" s="274" t="s">
        <v>1054</v>
      </c>
      <c r="I157" s="274" t="s">
        <v>1016</v>
      </c>
      <c r="J157" s="274">
        <v>50</v>
      </c>
      <c r="K157" s="270"/>
    </row>
    <row r="158" spans="2:11" s="1" customFormat="1" ht="15" customHeight="1">
      <c r="B158" s="249"/>
      <c r="C158" s="274" t="s">
        <v>1039</v>
      </c>
      <c r="D158" s="228"/>
      <c r="E158" s="228"/>
      <c r="F158" s="275" t="s">
        <v>1020</v>
      </c>
      <c r="G158" s="228"/>
      <c r="H158" s="274" t="s">
        <v>1054</v>
      </c>
      <c r="I158" s="274" t="s">
        <v>1016</v>
      </c>
      <c r="J158" s="274">
        <v>50</v>
      </c>
      <c r="K158" s="270"/>
    </row>
    <row r="159" spans="2:11" s="1" customFormat="1" ht="15" customHeight="1">
      <c r="B159" s="249"/>
      <c r="C159" s="274" t="s">
        <v>125</v>
      </c>
      <c r="D159" s="228"/>
      <c r="E159" s="228"/>
      <c r="F159" s="275" t="s">
        <v>1014</v>
      </c>
      <c r="G159" s="228"/>
      <c r="H159" s="274" t="s">
        <v>1076</v>
      </c>
      <c r="I159" s="274" t="s">
        <v>1016</v>
      </c>
      <c r="J159" s="274" t="s">
        <v>1077</v>
      </c>
      <c r="K159" s="270"/>
    </row>
    <row r="160" spans="2:11" s="1" customFormat="1" ht="15" customHeight="1">
      <c r="B160" s="249"/>
      <c r="C160" s="274" t="s">
        <v>1078</v>
      </c>
      <c r="D160" s="228"/>
      <c r="E160" s="228"/>
      <c r="F160" s="275" t="s">
        <v>1014</v>
      </c>
      <c r="G160" s="228"/>
      <c r="H160" s="274" t="s">
        <v>1079</v>
      </c>
      <c r="I160" s="274" t="s">
        <v>1049</v>
      </c>
      <c r="J160" s="274"/>
      <c r="K160" s="270"/>
    </row>
    <row r="161" spans="2:11" s="1" customFormat="1" ht="15" customHeight="1">
      <c r="B161" s="276"/>
      <c r="C161" s="258"/>
      <c r="D161" s="258"/>
      <c r="E161" s="258"/>
      <c r="F161" s="258"/>
      <c r="G161" s="258"/>
      <c r="H161" s="258"/>
      <c r="I161" s="258"/>
      <c r="J161" s="258"/>
      <c r="K161" s="277"/>
    </row>
    <row r="162" spans="2:11" s="1" customFormat="1" ht="18.75" customHeight="1">
      <c r="B162" s="225"/>
      <c r="C162" s="228"/>
      <c r="D162" s="228"/>
      <c r="E162" s="228"/>
      <c r="F162" s="248"/>
      <c r="G162" s="228"/>
      <c r="H162" s="228"/>
      <c r="I162" s="228"/>
      <c r="J162" s="228"/>
      <c r="K162" s="225"/>
    </row>
    <row r="163" spans="2:11" s="1" customFormat="1" ht="18.75" customHeight="1">
      <c r="B163" s="235"/>
      <c r="C163" s="235"/>
      <c r="D163" s="235"/>
      <c r="E163" s="235"/>
      <c r="F163" s="235"/>
      <c r="G163" s="235"/>
      <c r="H163" s="235"/>
      <c r="I163" s="235"/>
      <c r="J163" s="235"/>
      <c r="K163" s="235"/>
    </row>
    <row r="164" spans="2:11" s="1" customFormat="1" ht="7.5" customHeight="1">
      <c r="B164" s="217"/>
      <c r="C164" s="218"/>
      <c r="D164" s="218"/>
      <c r="E164" s="218"/>
      <c r="F164" s="218"/>
      <c r="G164" s="218"/>
      <c r="H164" s="218"/>
      <c r="I164" s="218"/>
      <c r="J164" s="218"/>
      <c r="K164" s="219"/>
    </row>
    <row r="165" spans="2:11" s="1" customFormat="1" ht="45" customHeight="1">
      <c r="B165" s="220"/>
      <c r="C165" s="347" t="s">
        <v>1080</v>
      </c>
      <c r="D165" s="347"/>
      <c r="E165" s="347"/>
      <c r="F165" s="347"/>
      <c r="G165" s="347"/>
      <c r="H165" s="347"/>
      <c r="I165" s="347"/>
      <c r="J165" s="347"/>
      <c r="K165" s="221"/>
    </row>
    <row r="166" spans="2:11" s="1" customFormat="1" ht="17.25" customHeight="1">
      <c r="B166" s="220"/>
      <c r="C166" s="241" t="s">
        <v>1008</v>
      </c>
      <c r="D166" s="241"/>
      <c r="E166" s="241"/>
      <c r="F166" s="241" t="s">
        <v>1009</v>
      </c>
      <c r="G166" s="278"/>
      <c r="H166" s="279" t="s">
        <v>55</v>
      </c>
      <c r="I166" s="279" t="s">
        <v>58</v>
      </c>
      <c r="J166" s="241" t="s">
        <v>1010</v>
      </c>
      <c r="K166" s="221"/>
    </row>
    <row r="167" spans="2:11" s="1" customFormat="1" ht="17.25" customHeight="1">
      <c r="B167" s="222"/>
      <c r="C167" s="243" t="s">
        <v>1011</v>
      </c>
      <c r="D167" s="243"/>
      <c r="E167" s="243"/>
      <c r="F167" s="244" t="s">
        <v>1012</v>
      </c>
      <c r="G167" s="280"/>
      <c r="H167" s="281"/>
      <c r="I167" s="281"/>
      <c r="J167" s="243" t="s">
        <v>1013</v>
      </c>
      <c r="K167" s="223"/>
    </row>
    <row r="168" spans="2:11" s="1" customFormat="1" ht="5.25" customHeight="1">
      <c r="B168" s="249"/>
      <c r="C168" s="246"/>
      <c r="D168" s="246"/>
      <c r="E168" s="246"/>
      <c r="F168" s="246"/>
      <c r="G168" s="247"/>
      <c r="H168" s="246"/>
      <c r="I168" s="246"/>
      <c r="J168" s="246"/>
      <c r="K168" s="270"/>
    </row>
    <row r="169" spans="2:11" s="1" customFormat="1" ht="15" customHeight="1">
      <c r="B169" s="249"/>
      <c r="C169" s="228" t="s">
        <v>1017</v>
      </c>
      <c r="D169" s="228"/>
      <c r="E169" s="228"/>
      <c r="F169" s="248" t="s">
        <v>1014</v>
      </c>
      <c r="G169" s="228"/>
      <c r="H169" s="228" t="s">
        <v>1054</v>
      </c>
      <c r="I169" s="228" t="s">
        <v>1016</v>
      </c>
      <c r="J169" s="228">
        <v>120</v>
      </c>
      <c r="K169" s="270"/>
    </row>
    <row r="170" spans="2:11" s="1" customFormat="1" ht="15" customHeight="1">
      <c r="B170" s="249"/>
      <c r="C170" s="228" t="s">
        <v>1063</v>
      </c>
      <c r="D170" s="228"/>
      <c r="E170" s="228"/>
      <c r="F170" s="248" t="s">
        <v>1014</v>
      </c>
      <c r="G170" s="228"/>
      <c r="H170" s="228" t="s">
        <v>1064</v>
      </c>
      <c r="I170" s="228" t="s">
        <v>1016</v>
      </c>
      <c r="J170" s="228" t="s">
        <v>1065</v>
      </c>
      <c r="K170" s="270"/>
    </row>
    <row r="171" spans="2:11" s="1" customFormat="1" ht="15" customHeight="1">
      <c r="B171" s="249"/>
      <c r="C171" s="228" t="s">
        <v>962</v>
      </c>
      <c r="D171" s="228"/>
      <c r="E171" s="228"/>
      <c r="F171" s="248" t="s">
        <v>1014</v>
      </c>
      <c r="G171" s="228"/>
      <c r="H171" s="228" t="s">
        <v>1081</v>
      </c>
      <c r="I171" s="228" t="s">
        <v>1016</v>
      </c>
      <c r="J171" s="228" t="s">
        <v>1065</v>
      </c>
      <c r="K171" s="270"/>
    </row>
    <row r="172" spans="2:11" s="1" customFormat="1" ht="15" customHeight="1">
      <c r="B172" s="249"/>
      <c r="C172" s="228" t="s">
        <v>1019</v>
      </c>
      <c r="D172" s="228"/>
      <c r="E172" s="228"/>
      <c r="F172" s="248" t="s">
        <v>1020</v>
      </c>
      <c r="G172" s="228"/>
      <c r="H172" s="228" t="s">
        <v>1081</v>
      </c>
      <c r="I172" s="228" t="s">
        <v>1016</v>
      </c>
      <c r="J172" s="228">
        <v>50</v>
      </c>
      <c r="K172" s="270"/>
    </row>
    <row r="173" spans="2:11" s="1" customFormat="1" ht="15" customHeight="1">
      <c r="B173" s="249"/>
      <c r="C173" s="228" t="s">
        <v>1022</v>
      </c>
      <c r="D173" s="228"/>
      <c r="E173" s="228"/>
      <c r="F173" s="248" t="s">
        <v>1014</v>
      </c>
      <c r="G173" s="228"/>
      <c r="H173" s="228" t="s">
        <v>1081</v>
      </c>
      <c r="I173" s="228" t="s">
        <v>1024</v>
      </c>
      <c r="J173" s="228"/>
      <c r="K173" s="270"/>
    </row>
    <row r="174" spans="2:11" s="1" customFormat="1" ht="15" customHeight="1">
      <c r="B174" s="249"/>
      <c r="C174" s="228" t="s">
        <v>1033</v>
      </c>
      <c r="D174" s="228"/>
      <c r="E174" s="228"/>
      <c r="F174" s="248" t="s">
        <v>1020</v>
      </c>
      <c r="G174" s="228"/>
      <c r="H174" s="228" t="s">
        <v>1081</v>
      </c>
      <c r="I174" s="228" t="s">
        <v>1016</v>
      </c>
      <c r="J174" s="228">
        <v>50</v>
      </c>
      <c r="K174" s="270"/>
    </row>
    <row r="175" spans="2:11" s="1" customFormat="1" ht="15" customHeight="1">
      <c r="B175" s="249"/>
      <c r="C175" s="228" t="s">
        <v>1041</v>
      </c>
      <c r="D175" s="228"/>
      <c r="E175" s="228"/>
      <c r="F175" s="248" t="s">
        <v>1020</v>
      </c>
      <c r="G175" s="228"/>
      <c r="H175" s="228" t="s">
        <v>1081</v>
      </c>
      <c r="I175" s="228" t="s">
        <v>1016</v>
      </c>
      <c r="J175" s="228">
        <v>50</v>
      </c>
      <c r="K175" s="270"/>
    </row>
    <row r="176" spans="2:11" s="1" customFormat="1" ht="15" customHeight="1">
      <c r="B176" s="249"/>
      <c r="C176" s="228" t="s">
        <v>1039</v>
      </c>
      <c r="D176" s="228"/>
      <c r="E176" s="228"/>
      <c r="F176" s="248" t="s">
        <v>1020</v>
      </c>
      <c r="G176" s="228"/>
      <c r="H176" s="228" t="s">
        <v>1081</v>
      </c>
      <c r="I176" s="228" t="s">
        <v>1016</v>
      </c>
      <c r="J176" s="228">
        <v>50</v>
      </c>
      <c r="K176" s="270"/>
    </row>
    <row r="177" spans="2:11" s="1" customFormat="1" ht="15" customHeight="1">
      <c r="B177" s="249"/>
      <c r="C177" s="228" t="s">
        <v>142</v>
      </c>
      <c r="D177" s="228"/>
      <c r="E177" s="228"/>
      <c r="F177" s="248" t="s">
        <v>1014</v>
      </c>
      <c r="G177" s="228"/>
      <c r="H177" s="228" t="s">
        <v>1082</v>
      </c>
      <c r="I177" s="228" t="s">
        <v>1083</v>
      </c>
      <c r="J177" s="228"/>
      <c r="K177" s="270"/>
    </row>
    <row r="178" spans="2:11" s="1" customFormat="1" ht="15" customHeight="1">
      <c r="B178" s="249"/>
      <c r="C178" s="228" t="s">
        <v>58</v>
      </c>
      <c r="D178" s="228"/>
      <c r="E178" s="228"/>
      <c r="F178" s="248" t="s">
        <v>1014</v>
      </c>
      <c r="G178" s="228"/>
      <c r="H178" s="228" t="s">
        <v>1084</v>
      </c>
      <c r="I178" s="228" t="s">
        <v>1085</v>
      </c>
      <c r="J178" s="228">
        <v>1</v>
      </c>
      <c r="K178" s="270"/>
    </row>
    <row r="179" spans="2:11" s="1" customFormat="1" ht="15" customHeight="1">
      <c r="B179" s="249"/>
      <c r="C179" s="228" t="s">
        <v>54</v>
      </c>
      <c r="D179" s="228"/>
      <c r="E179" s="228"/>
      <c r="F179" s="248" t="s">
        <v>1014</v>
      </c>
      <c r="G179" s="228"/>
      <c r="H179" s="228" t="s">
        <v>1086</v>
      </c>
      <c r="I179" s="228" t="s">
        <v>1016</v>
      </c>
      <c r="J179" s="228">
        <v>20</v>
      </c>
      <c r="K179" s="270"/>
    </row>
    <row r="180" spans="2:11" s="1" customFormat="1" ht="15" customHeight="1">
      <c r="B180" s="249"/>
      <c r="C180" s="228" t="s">
        <v>55</v>
      </c>
      <c r="D180" s="228"/>
      <c r="E180" s="228"/>
      <c r="F180" s="248" t="s">
        <v>1014</v>
      </c>
      <c r="G180" s="228"/>
      <c r="H180" s="228" t="s">
        <v>1087</v>
      </c>
      <c r="I180" s="228" t="s">
        <v>1016</v>
      </c>
      <c r="J180" s="228">
        <v>255</v>
      </c>
      <c r="K180" s="270"/>
    </row>
    <row r="181" spans="2:11" s="1" customFormat="1" ht="15" customHeight="1">
      <c r="B181" s="249"/>
      <c r="C181" s="228" t="s">
        <v>143</v>
      </c>
      <c r="D181" s="228"/>
      <c r="E181" s="228"/>
      <c r="F181" s="248" t="s">
        <v>1014</v>
      </c>
      <c r="G181" s="228"/>
      <c r="H181" s="228" t="s">
        <v>978</v>
      </c>
      <c r="I181" s="228" t="s">
        <v>1016</v>
      </c>
      <c r="J181" s="228">
        <v>10</v>
      </c>
      <c r="K181" s="270"/>
    </row>
    <row r="182" spans="2:11" s="1" customFormat="1" ht="15" customHeight="1">
      <c r="B182" s="249"/>
      <c r="C182" s="228" t="s">
        <v>144</v>
      </c>
      <c r="D182" s="228"/>
      <c r="E182" s="228"/>
      <c r="F182" s="248" t="s">
        <v>1014</v>
      </c>
      <c r="G182" s="228"/>
      <c r="H182" s="228" t="s">
        <v>1088</v>
      </c>
      <c r="I182" s="228" t="s">
        <v>1049</v>
      </c>
      <c r="J182" s="228"/>
      <c r="K182" s="270"/>
    </row>
    <row r="183" spans="2:11" s="1" customFormat="1" ht="15" customHeight="1">
      <c r="B183" s="249"/>
      <c r="C183" s="228" t="s">
        <v>1089</v>
      </c>
      <c r="D183" s="228"/>
      <c r="E183" s="228"/>
      <c r="F183" s="248" t="s">
        <v>1014</v>
      </c>
      <c r="G183" s="228"/>
      <c r="H183" s="228" t="s">
        <v>1090</v>
      </c>
      <c r="I183" s="228" t="s">
        <v>1049</v>
      </c>
      <c r="J183" s="228"/>
      <c r="K183" s="270"/>
    </row>
    <row r="184" spans="2:11" s="1" customFormat="1" ht="15" customHeight="1">
      <c r="B184" s="249"/>
      <c r="C184" s="228" t="s">
        <v>1078</v>
      </c>
      <c r="D184" s="228"/>
      <c r="E184" s="228"/>
      <c r="F184" s="248" t="s">
        <v>1014</v>
      </c>
      <c r="G184" s="228"/>
      <c r="H184" s="228" t="s">
        <v>1091</v>
      </c>
      <c r="I184" s="228" t="s">
        <v>1049</v>
      </c>
      <c r="J184" s="228"/>
      <c r="K184" s="270"/>
    </row>
    <row r="185" spans="2:11" s="1" customFormat="1" ht="15" customHeight="1">
      <c r="B185" s="249"/>
      <c r="C185" s="228" t="s">
        <v>146</v>
      </c>
      <c r="D185" s="228"/>
      <c r="E185" s="228"/>
      <c r="F185" s="248" t="s">
        <v>1020</v>
      </c>
      <c r="G185" s="228"/>
      <c r="H185" s="228" t="s">
        <v>1092</v>
      </c>
      <c r="I185" s="228" t="s">
        <v>1016</v>
      </c>
      <c r="J185" s="228">
        <v>50</v>
      </c>
      <c r="K185" s="270"/>
    </row>
    <row r="186" spans="2:11" s="1" customFormat="1" ht="15" customHeight="1">
      <c r="B186" s="249"/>
      <c r="C186" s="228" t="s">
        <v>1093</v>
      </c>
      <c r="D186" s="228"/>
      <c r="E186" s="228"/>
      <c r="F186" s="248" t="s">
        <v>1020</v>
      </c>
      <c r="G186" s="228"/>
      <c r="H186" s="228" t="s">
        <v>1094</v>
      </c>
      <c r="I186" s="228" t="s">
        <v>1095</v>
      </c>
      <c r="J186" s="228"/>
      <c r="K186" s="270"/>
    </row>
    <row r="187" spans="2:11" s="1" customFormat="1" ht="15" customHeight="1">
      <c r="B187" s="249"/>
      <c r="C187" s="228" t="s">
        <v>1096</v>
      </c>
      <c r="D187" s="228"/>
      <c r="E187" s="228"/>
      <c r="F187" s="248" t="s">
        <v>1020</v>
      </c>
      <c r="G187" s="228"/>
      <c r="H187" s="228" t="s">
        <v>1097</v>
      </c>
      <c r="I187" s="228" t="s">
        <v>1095</v>
      </c>
      <c r="J187" s="228"/>
      <c r="K187" s="270"/>
    </row>
    <row r="188" spans="2:11" s="1" customFormat="1" ht="15" customHeight="1">
      <c r="B188" s="249"/>
      <c r="C188" s="228" t="s">
        <v>1098</v>
      </c>
      <c r="D188" s="228"/>
      <c r="E188" s="228"/>
      <c r="F188" s="248" t="s">
        <v>1020</v>
      </c>
      <c r="G188" s="228"/>
      <c r="H188" s="228" t="s">
        <v>1099</v>
      </c>
      <c r="I188" s="228" t="s">
        <v>1095</v>
      </c>
      <c r="J188" s="228"/>
      <c r="K188" s="270"/>
    </row>
    <row r="189" spans="2:11" s="1" customFormat="1" ht="15" customHeight="1">
      <c r="B189" s="249"/>
      <c r="C189" s="282" t="s">
        <v>1100</v>
      </c>
      <c r="D189" s="228"/>
      <c r="E189" s="228"/>
      <c r="F189" s="248" t="s">
        <v>1020</v>
      </c>
      <c r="G189" s="228"/>
      <c r="H189" s="228" t="s">
        <v>1101</v>
      </c>
      <c r="I189" s="228" t="s">
        <v>1102</v>
      </c>
      <c r="J189" s="283" t="s">
        <v>1103</v>
      </c>
      <c r="K189" s="270"/>
    </row>
    <row r="190" spans="2:11" s="1" customFormat="1" ht="15" customHeight="1">
      <c r="B190" s="249"/>
      <c r="C190" s="234" t="s">
        <v>43</v>
      </c>
      <c r="D190" s="228"/>
      <c r="E190" s="228"/>
      <c r="F190" s="248" t="s">
        <v>1014</v>
      </c>
      <c r="G190" s="228"/>
      <c r="H190" s="225" t="s">
        <v>1104</v>
      </c>
      <c r="I190" s="228" t="s">
        <v>1105</v>
      </c>
      <c r="J190" s="228"/>
      <c r="K190" s="270"/>
    </row>
    <row r="191" spans="2:11" s="1" customFormat="1" ht="15" customHeight="1">
      <c r="B191" s="249"/>
      <c r="C191" s="234" t="s">
        <v>1106</v>
      </c>
      <c r="D191" s="228"/>
      <c r="E191" s="228"/>
      <c r="F191" s="248" t="s">
        <v>1014</v>
      </c>
      <c r="G191" s="228"/>
      <c r="H191" s="228" t="s">
        <v>1107</v>
      </c>
      <c r="I191" s="228" t="s">
        <v>1049</v>
      </c>
      <c r="J191" s="228"/>
      <c r="K191" s="270"/>
    </row>
    <row r="192" spans="2:11" s="1" customFormat="1" ht="15" customHeight="1">
      <c r="B192" s="249"/>
      <c r="C192" s="234" t="s">
        <v>1108</v>
      </c>
      <c r="D192" s="228"/>
      <c r="E192" s="228"/>
      <c r="F192" s="248" t="s">
        <v>1014</v>
      </c>
      <c r="G192" s="228"/>
      <c r="H192" s="228" t="s">
        <v>1109</v>
      </c>
      <c r="I192" s="228" t="s">
        <v>1049</v>
      </c>
      <c r="J192" s="228"/>
      <c r="K192" s="270"/>
    </row>
    <row r="193" spans="2:11" s="1" customFormat="1" ht="15" customHeight="1">
      <c r="B193" s="249"/>
      <c r="C193" s="234" t="s">
        <v>1110</v>
      </c>
      <c r="D193" s="228"/>
      <c r="E193" s="228"/>
      <c r="F193" s="248" t="s">
        <v>1020</v>
      </c>
      <c r="G193" s="228"/>
      <c r="H193" s="228" t="s">
        <v>1111</v>
      </c>
      <c r="I193" s="228" t="s">
        <v>1049</v>
      </c>
      <c r="J193" s="228"/>
      <c r="K193" s="270"/>
    </row>
    <row r="194" spans="2:11" s="1" customFormat="1" ht="15" customHeight="1">
      <c r="B194" s="276"/>
      <c r="C194" s="284"/>
      <c r="D194" s="258"/>
      <c r="E194" s="258"/>
      <c r="F194" s="258"/>
      <c r="G194" s="258"/>
      <c r="H194" s="258"/>
      <c r="I194" s="258"/>
      <c r="J194" s="258"/>
      <c r="K194" s="277"/>
    </row>
    <row r="195" spans="2:11" s="1" customFormat="1" ht="18.75" customHeight="1">
      <c r="B195" s="225"/>
      <c r="C195" s="228"/>
      <c r="D195" s="228"/>
      <c r="E195" s="228"/>
      <c r="F195" s="248"/>
      <c r="G195" s="228"/>
      <c r="H195" s="228"/>
      <c r="I195" s="228"/>
      <c r="J195" s="228"/>
      <c r="K195" s="225"/>
    </row>
    <row r="196" spans="2:11" s="1" customFormat="1" ht="18.75" customHeight="1">
      <c r="B196" s="225"/>
      <c r="C196" s="228"/>
      <c r="D196" s="228"/>
      <c r="E196" s="228"/>
      <c r="F196" s="248"/>
      <c r="G196" s="228"/>
      <c r="H196" s="228"/>
      <c r="I196" s="228"/>
      <c r="J196" s="228"/>
      <c r="K196" s="225"/>
    </row>
    <row r="197" spans="2:11" s="1" customFormat="1" ht="18.75" customHeight="1">
      <c r="B197" s="235"/>
      <c r="C197" s="235"/>
      <c r="D197" s="235"/>
      <c r="E197" s="235"/>
      <c r="F197" s="235"/>
      <c r="G197" s="235"/>
      <c r="H197" s="235"/>
      <c r="I197" s="235"/>
      <c r="J197" s="235"/>
      <c r="K197" s="235"/>
    </row>
    <row r="198" spans="2:11" s="1" customFormat="1" ht="13.5">
      <c r="B198" s="217"/>
      <c r="C198" s="218"/>
      <c r="D198" s="218"/>
      <c r="E198" s="218"/>
      <c r="F198" s="218"/>
      <c r="G198" s="218"/>
      <c r="H198" s="218"/>
      <c r="I198" s="218"/>
      <c r="J198" s="218"/>
      <c r="K198" s="219"/>
    </row>
    <row r="199" spans="2:11" s="1" customFormat="1" ht="21">
      <c r="B199" s="220"/>
      <c r="C199" s="347" t="s">
        <v>1112</v>
      </c>
      <c r="D199" s="347"/>
      <c r="E199" s="347"/>
      <c r="F199" s="347"/>
      <c r="G199" s="347"/>
      <c r="H199" s="347"/>
      <c r="I199" s="347"/>
      <c r="J199" s="347"/>
      <c r="K199" s="221"/>
    </row>
    <row r="200" spans="2:11" s="1" customFormat="1" ht="25.5" customHeight="1">
      <c r="B200" s="220"/>
      <c r="C200" s="285" t="s">
        <v>1113</v>
      </c>
      <c r="D200" s="285"/>
      <c r="E200" s="285"/>
      <c r="F200" s="285" t="s">
        <v>1114</v>
      </c>
      <c r="G200" s="286"/>
      <c r="H200" s="346" t="s">
        <v>1115</v>
      </c>
      <c r="I200" s="346"/>
      <c r="J200" s="346"/>
      <c r="K200" s="221"/>
    </row>
    <row r="201" spans="2:11" s="1" customFormat="1" ht="5.25" customHeight="1">
      <c r="B201" s="249"/>
      <c r="C201" s="246"/>
      <c r="D201" s="246"/>
      <c r="E201" s="246"/>
      <c r="F201" s="246"/>
      <c r="G201" s="228"/>
      <c r="H201" s="246"/>
      <c r="I201" s="246"/>
      <c r="J201" s="246"/>
      <c r="K201" s="270"/>
    </row>
    <row r="202" spans="2:11" s="1" customFormat="1" ht="15" customHeight="1">
      <c r="B202" s="249"/>
      <c r="C202" s="228" t="s">
        <v>1105</v>
      </c>
      <c r="D202" s="228"/>
      <c r="E202" s="228"/>
      <c r="F202" s="248" t="s">
        <v>44</v>
      </c>
      <c r="G202" s="228"/>
      <c r="H202" s="345" t="s">
        <v>1116</v>
      </c>
      <c r="I202" s="345"/>
      <c r="J202" s="345"/>
      <c r="K202" s="270"/>
    </row>
    <row r="203" spans="2:11" s="1" customFormat="1" ht="15" customHeight="1">
      <c r="B203" s="249"/>
      <c r="C203" s="255"/>
      <c r="D203" s="228"/>
      <c r="E203" s="228"/>
      <c r="F203" s="248" t="s">
        <v>45</v>
      </c>
      <c r="G203" s="228"/>
      <c r="H203" s="345" t="s">
        <v>1117</v>
      </c>
      <c r="I203" s="345"/>
      <c r="J203" s="345"/>
      <c r="K203" s="270"/>
    </row>
    <row r="204" spans="2:11" s="1" customFormat="1" ht="15" customHeight="1">
      <c r="B204" s="249"/>
      <c r="C204" s="255"/>
      <c r="D204" s="228"/>
      <c r="E204" s="228"/>
      <c r="F204" s="248" t="s">
        <v>48</v>
      </c>
      <c r="G204" s="228"/>
      <c r="H204" s="345" t="s">
        <v>1118</v>
      </c>
      <c r="I204" s="345"/>
      <c r="J204" s="345"/>
      <c r="K204" s="270"/>
    </row>
    <row r="205" spans="2:11" s="1" customFormat="1" ht="15" customHeight="1">
      <c r="B205" s="249"/>
      <c r="C205" s="228"/>
      <c r="D205" s="228"/>
      <c r="E205" s="228"/>
      <c r="F205" s="248" t="s">
        <v>46</v>
      </c>
      <c r="G205" s="228"/>
      <c r="H205" s="345" t="s">
        <v>1119</v>
      </c>
      <c r="I205" s="345"/>
      <c r="J205" s="345"/>
      <c r="K205" s="270"/>
    </row>
    <row r="206" spans="2:11" s="1" customFormat="1" ht="15" customHeight="1">
      <c r="B206" s="249"/>
      <c r="C206" s="228"/>
      <c r="D206" s="228"/>
      <c r="E206" s="228"/>
      <c r="F206" s="248" t="s">
        <v>47</v>
      </c>
      <c r="G206" s="228"/>
      <c r="H206" s="345" t="s">
        <v>1120</v>
      </c>
      <c r="I206" s="345"/>
      <c r="J206" s="345"/>
      <c r="K206" s="270"/>
    </row>
    <row r="207" spans="2:11" s="1" customFormat="1" ht="15" customHeight="1">
      <c r="B207" s="249"/>
      <c r="C207" s="228"/>
      <c r="D207" s="228"/>
      <c r="E207" s="228"/>
      <c r="F207" s="248"/>
      <c r="G207" s="228"/>
      <c r="H207" s="228"/>
      <c r="I207" s="228"/>
      <c r="J207" s="228"/>
      <c r="K207" s="270"/>
    </row>
    <row r="208" spans="2:11" s="1" customFormat="1" ht="15" customHeight="1">
      <c r="B208" s="249"/>
      <c r="C208" s="228" t="s">
        <v>1061</v>
      </c>
      <c r="D208" s="228"/>
      <c r="E208" s="228"/>
      <c r="F208" s="248" t="s">
        <v>80</v>
      </c>
      <c r="G208" s="228"/>
      <c r="H208" s="345" t="s">
        <v>1121</v>
      </c>
      <c r="I208" s="345"/>
      <c r="J208" s="345"/>
      <c r="K208" s="270"/>
    </row>
    <row r="209" spans="2:11" s="1" customFormat="1" ht="15" customHeight="1">
      <c r="B209" s="249"/>
      <c r="C209" s="255"/>
      <c r="D209" s="228"/>
      <c r="E209" s="228"/>
      <c r="F209" s="248" t="s">
        <v>956</v>
      </c>
      <c r="G209" s="228"/>
      <c r="H209" s="345" t="s">
        <v>957</v>
      </c>
      <c r="I209" s="345"/>
      <c r="J209" s="345"/>
      <c r="K209" s="270"/>
    </row>
    <row r="210" spans="2:11" s="1" customFormat="1" ht="15" customHeight="1">
      <c r="B210" s="249"/>
      <c r="C210" s="228"/>
      <c r="D210" s="228"/>
      <c r="E210" s="228"/>
      <c r="F210" s="248" t="s">
        <v>954</v>
      </c>
      <c r="G210" s="228"/>
      <c r="H210" s="345" t="s">
        <v>1122</v>
      </c>
      <c r="I210" s="345"/>
      <c r="J210" s="345"/>
      <c r="K210" s="270"/>
    </row>
    <row r="211" spans="2:11" s="1" customFormat="1" ht="15" customHeight="1">
      <c r="B211" s="287"/>
      <c r="C211" s="255"/>
      <c r="D211" s="255"/>
      <c r="E211" s="255"/>
      <c r="F211" s="248" t="s">
        <v>958</v>
      </c>
      <c r="G211" s="234"/>
      <c r="H211" s="344" t="s">
        <v>959</v>
      </c>
      <c r="I211" s="344"/>
      <c r="J211" s="344"/>
      <c r="K211" s="288"/>
    </row>
    <row r="212" spans="2:11" s="1" customFormat="1" ht="15" customHeight="1">
      <c r="B212" s="287"/>
      <c r="C212" s="255"/>
      <c r="D212" s="255"/>
      <c r="E212" s="255"/>
      <c r="F212" s="248" t="s">
        <v>960</v>
      </c>
      <c r="G212" s="234"/>
      <c r="H212" s="344" t="s">
        <v>458</v>
      </c>
      <c r="I212" s="344"/>
      <c r="J212" s="344"/>
      <c r="K212" s="288"/>
    </row>
    <row r="213" spans="2:11" s="1" customFormat="1" ht="15" customHeight="1">
      <c r="B213" s="287"/>
      <c r="C213" s="255"/>
      <c r="D213" s="255"/>
      <c r="E213" s="255"/>
      <c r="F213" s="289"/>
      <c r="G213" s="234"/>
      <c r="H213" s="290"/>
      <c r="I213" s="290"/>
      <c r="J213" s="290"/>
      <c r="K213" s="288"/>
    </row>
    <row r="214" spans="2:11" s="1" customFormat="1" ht="15" customHeight="1">
      <c r="B214" s="287"/>
      <c r="C214" s="228" t="s">
        <v>1085</v>
      </c>
      <c r="D214" s="255"/>
      <c r="E214" s="255"/>
      <c r="F214" s="248">
        <v>1</v>
      </c>
      <c r="G214" s="234"/>
      <c r="H214" s="344" t="s">
        <v>1123</v>
      </c>
      <c r="I214" s="344"/>
      <c r="J214" s="344"/>
      <c r="K214" s="288"/>
    </row>
    <row r="215" spans="2:11" s="1" customFormat="1" ht="15" customHeight="1">
      <c r="B215" s="287"/>
      <c r="C215" s="255"/>
      <c r="D215" s="255"/>
      <c r="E215" s="255"/>
      <c r="F215" s="248">
        <v>2</v>
      </c>
      <c r="G215" s="234"/>
      <c r="H215" s="344" t="s">
        <v>1124</v>
      </c>
      <c r="I215" s="344"/>
      <c r="J215" s="344"/>
      <c r="K215" s="288"/>
    </row>
    <row r="216" spans="2:11" s="1" customFormat="1" ht="15" customHeight="1">
      <c r="B216" s="287"/>
      <c r="C216" s="255"/>
      <c r="D216" s="255"/>
      <c r="E216" s="255"/>
      <c r="F216" s="248">
        <v>3</v>
      </c>
      <c r="G216" s="234"/>
      <c r="H216" s="344" t="s">
        <v>1125</v>
      </c>
      <c r="I216" s="344"/>
      <c r="J216" s="344"/>
      <c r="K216" s="288"/>
    </row>
    <row r="217" spans="2:11" s="1" customFormat="1" ht="15" customHeight="1">
      <c r="B217" s="287"/>
      <c r="C217" s="255"/>
      <c r="D217" s="255"/>
      <c r="E217" s="255"/>
      <c r="F217" s="248">
        <v>4</v>
      </c>
      <c r="G217" s="234"/>
      <c r="H217" s="344" t="s">
        <v>1126</v>
      </c>
      <c r="I217" s="344"/>
      <c r="J217" s="344"/>
      <c r="K217" s="288"/>
    </row>
    <row r="218" spans="2:11" s="1" customFormat="1" ht="12.75" customHeight="1">
      <c r="B218" s="291"/>
      <c r="C218" s="292"/>
      <c r="D218" s="292"/>
      <c r="E218" s="292"/>
      <c r="F218" s="292"/>
      <c r="G218" s="292"/>
      <c r="H218" s="292"/>
      <c r="I218" s="292"/>
      <c r="J218" s="292"/>
      <c r="K218" s="293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5" t="s">
        <v>82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83</v>
      </c>
    </row>
    <row r="4" spans="1:46" s="1" customFormat="1" ht="24.95" customHeight="1">
      <c r="B4" s="18"/>
      <c r="D4" s="103" t="s">
        <v>120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34" t="str">
        <f>'Rekapitulace stavby'!K6</f>
        <v>Odstraňování postradatelných objektů SŽDC - demolice (obvod OŘ PHA)</v>
      </c>
      <c r="F7" s="335"/>
      <c r="G7" s="335"/>
      <c r="H7" s="335"/>
      <c r="I7" s="99"/>
      <c r="L7" s="18"/>
    </row>
    <row r="8" spans="1:46" s="2" customFormat="1" ht="12" customHeight="1">
      <c r="A8" s="32"/>
      <c r="B8" s="37"/>
      <c r="C8" s="32"/>
      <c r="D8" s="105" t="s">
        <v>121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6" t="s">
        <v>122</v>
      </c>
      <c r="F9" s="337"/>
      <c r="G9" s="337"/>
      <c r="H9" s="337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18</v>
      </c>
      <c r="E11" s="32"/>
      <c r="F11" s="108" t="s">
        <v>19</v>
      </c>
      <c r="G11" s="32"/>
      <c r="H11" s="32"/>
      <c r="I11" s="109" t="s">
        <v>20</v>
      </c>
      <c r="J11" s="108" t="s">
        <v>19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21</v>
      </c>
      <c r="E12" s="32"/>
      <c r="F12" s="108" t="s">
        <v>123</v>
      </c>
      <c r="G12" s="32"/>
      <c r="H12" s="32"/>
      <c r="I12" s="109" t="s">
        <v>23</v>
      </c>
      <c r="J12" s="110" t="str">
        <f>'Rekapitulace stavby'!AN8</f>
        <v>28. 11. 2019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25</v>
      </c>
      <c r="E14" s="32"/>
      <c r="F14" s="32"/>
      <c r="G14" s="32"/>
      <c r="H14" s="32"/>
      <c r="I14" s="109" t="s">
        <v>26</v>
      </c>
      <c r="J14" s="108" t="s">
        <v>27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28</v>
      </c>
      <c r="F15" s="32"/>
      <c r="G15" s="32"/>
      <c r="H15" s="32"/>
      <c r="I15" s="109" t="s">
        <v>29</v>
      </c>
      <c r="J15" s="108" t="s">
        <v>30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31</v>
      </c>
      <c r="E17" s="32"/>
      <c r="F17" s="32"/>
      <c r="G17" s="32"/>
      <c r="H17" s="32"/>
      <c r="I17" s="109" t="s">
        <v>26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8" t="str">
        <f>'Rekapitulace stavby'!E14</f>
        <v>Vyplň údaj</v>
      </c>
      <c r="F18" s="339"/>
      <c r="G18" s="339"/>
      <c r="H18" s="339"/>
      <c r="I18" s="109" t="s">
        <v>29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33</v>
      </c>
      <c r="E20" s="32"/>
      <c r="F20" s="32"/>
      <c r="G20" s="32"/>
      <c r="H20" s="32"/>
      <c r="I20" s="109" t="s">
        <v>26</v>
      </c>
      <c r="J20" s="108" t="str">
        <f>IF('Rekapitulace stavby'!AN16="","",'Rekapitulace stavby'!AN16)</f>
        <v/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tr">
        <f>IF('Rekapitulace stavby'!E17="","",'Rekapitulace stavby'!E17)</f>
        <v xml:space="preserve"> </v>
      </c>
      <c r="F21" s="32"/>
      <c r="G21" s="32"/>
      <c r="H21" s="32"/>
      <c r="I21" s="109" t="s">
        <v>29</v>
      </c>
      <c r="J21" s="108" t="str">
        <f>IF('Rekapitulace stavby'!AN17="","",'Rekapitulace stavby'!AN17)</f>
        <v/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35</v>
      </c>
      <c r="E23" s="32"/>
      <c r="F23" s="32"/>
      <c r="G23" s="32"/>
      <c r="H23" s="32"/>
      <c r="I23" s="109" t="s">
        <v>26</v>
      </c>
      <c r="J23" s="108" t="s">
        <v>19</v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">
        <v>36</v>
      </c>
      <c r="F24" s="32"/>
      <c r="G24" s="32"/>
      <c r="H24" s="32"/>
      <c r="I24" s="109" t="s">
        <v>29</v>
      </c>
      <c r="J24" s="108" t="s">
        <v>19</v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37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1"/>
      <c r="B27" s="112"/>
      <c r="C27" s="111"/>
      <c r="D27" s="111"/>
      <c r="E27" s="340" t="s">
        <v>19</v>
      </c>
      <c r="F27" s="340"/>
      <c r="G27" s="340"/>
      <c r="H27" s="340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39</v>
      </c>
      <c r="E30" s="32"/>
      <c r="F30" s="32"/>
      <c r="G30" s="32"/>
      <c r="H30" s="32"/>
      <c r="I30" s="106"/>
      <c r="J30" s="118">
        <f>ROUND(J92,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41</v>
      </c>
      <c r="G32" s="32"/>
      <c r="H32" s="32"/>
      <c r="I32" s="120" t="s">
        <v>40</v>
      </c>
      <c r="J32" s="119" t="s">
        <v>42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43</v>
      </c>
      <c r="E33" s="105" t="s">
        <v>44</v>
      </c>
      <c r="F33" s="122">
        <f>ROUND((SUM(BE92:BE142)),  2)</f>
        <v>0</v>
      </c>
      <c r="G33" s="32"/>
      <c r="H33" s="32"/>
      <c r="I33" s="123">
        <v>0.21</v>
      </c>
      <c r="J33" s="122">
        <f>ROUND(((SUM(BE92:BE142))*I33),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45</v>
      </c>
      <c r="F34" s="122">
        <f>ROUND((SUM(BF92:BF142)),  2)</f>
        <v>0</v>
      </c>
      <c r="G34" s="32"/>
      <c r="H34" s="32"/>
      <c r="I34" s="123">
        <v>0.15</v>
      </c>
      <c r="J34" s="122">
        <f>ROUND(((SUM(BF92:BF142))*I34),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46</v>
      </c>
      <c r="F35" s="122">
        <f>ROUND((SUM(BG92:BG142)),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47</v>
      </c>
      <c r="F36" s="122">
        <f>ROUND((SUM(BH92:BH142)),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48</v>
      </c>
      <c r="F37" s="122">
        <f>ROUND((SUM(BI92:BI142)),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124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1" t="str">
        <f>E7</f>
        <v>Odstraňování postradatelných objektů SŽDC - demolice (obvod OŘ PHA)</v>
      </c>
      <c r="F48" s="342"/>
      <c r="G48" s="342"/>
      <c r="H48" s="342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121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14" t="str">
        <f>E9</f>
        <v>SO.01 - Újezd 56 - str.d.č.63/55 (5000166932)</v>
      </c>
      <c r="F50" s="343"/>
      <c r="G50" s="343"/>
      <c r="H50" s="343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>Újezd</v>
      </c>
      <c r="G52" s="34"/>
      <c r="H52" s="34"/>
      <c r="I52" s="109" t="s">
        <v>23</v>
      </c>
      <c r="J52" s="57" t="str">
        <f>IF(J12="","",J12)</f>
        <v>28. 11. 2019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>Správa železniční dopravní cesty, s.o.</v>
      </c>
      <c r="G54" s="34"/>
      <c r="H54" s="34"/>
      <c r="I54" s="109" t="s">
        <v>33</v>
      </c>
      <c r="J54" s="30" t="str">
        <f>E21</f>
        <v xml:space="preserve"> 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31</v>
      </c>
      <c r="D55" s="34"/>
      <c r="E55" s="34"/>
      <c r="F55" s="25" t="str">
        <f>IF(E18="","",E18)</f>
        <v>Vyplň údaj</v>
      </c>
      <c r="G55" s="34"/>
      <c r="H55" s="34"/>
      <c r="I55" s="109" t="s">
        <v>35</v>
      </c>
      <c r="J55" s="30" t="str">
        <f>E24</f>
        <v>L. Malý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125</v>
      </c>
      <c r="D57" s="139"/>
      <c r="E57" s="139"/>
      <c r="F57" s="139"/>
      <c r="G57" s="139"/>
      <c r="H57" s="139"/>
      <c r="I57" s="140"/>
      <c r="J57" s="141" t="s">
        <v>126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71</v>
      </c>
      <c r="D59" s="34"/>
      <c r="E59" s="34"/>
      <c r="F59" s="34"/>
      <c r="G59" s="34"/>
      <c r="H59" s="34"/>
      <c r="I59" s="106"/>
      <c r="J59" s="75">
        <f>J92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127</v>
      </c>
    </row>
    <row r="60" spans="1:47" s="9" customFormat="1" ht="24.95" customHeight="1">
      <c r="B60" s="143"/>
      <c r="C60" s="144"/>
      <c r="D60" s="145" t="s">
        <v>128</v>
      </c>
      <c r="E60" s="146"/>
      <c r="F60" s="146"/>
      <c r="G60" s="146"/>
      <c r="H60" s="146"/>
      <c r="I60" s="147"/>
      <c r="J60" s="148">
        <f>J93</f>
        <v>0</v>
      </c>
      <c r="K60" s="144"/>
      <c r="L60" s="149"/>
    </row>
    <row r="61" spans="1:47" s="10" customFormat="1" ht="19.899999999999999" customHeight="1">
      <c r="B61" s="150"/>
      <c r="C61" s="151"/>
      <c r="D61" s="152" t="s">
        <v>129</v>
      </c>
      <c r="E61" s="153"/>
      <c r="F61" s="153"/>
      <c r="G61" s="153"/>
      <c r="H61" s="153"/>
      <c r="I61" s="154"/>
      <c r="J61" s="155">
        <f>J94</f>
        <v>0</v>
      </c>
      <c r="K61" s="151"/>
      <c r="L61" s="156"/>
    </row>
    <row r="62" spans="1:47" s="10" customFormat="1" ht="19.899999999999999" customHeight="1">
      <c r="B62" s="150"/>
      <c r="C62" s="151"/>
      <c r="D62" s="152" t="s">
        <v>130</v>
      </c>
      <c r="E62" s="153"/>
      <c r="F62" s="153"/>
      <c r="G62" s="153"/>
      <c r="H62" s="153"/>
      <c r="I62" s="154"/>
      <c r="J62" s="155">
        <f>J107</f>
        <v>0</v>
      </c>
      <c r="K62" s="151"/>
      <c r="L62" s="156"/>
    </row>
    <row r="63" spans="1:47" s="10" customFormat="1" ht="19.899999999999999" customHeight="1">
      <c r="B63" s="150"/>
      <c r="C63" s="151"/>
      <c r="D63" s="152" t="s">
        <v>131</v>
      </c>
      <c r="E63" s="153"/>
      <c r="F63" s="153"/>
      <c r="G63" s="153"/>
      <c r="H63" s="153"/>
      <c r="I63" s="154"/>
      <c r="J63" s="155">
        <f>J110</f>
        <v>0</v>
      </c>
      <c r="K63" s="151"/>
      <c r="L63" s="156"/>
    </row>
    <row r="64" spans="1:47" s="10" customFormat="1" ht="19.899999999999999" customHeight="1">
      <c r="B64" s="150"/>
      <c r="C64" s="151"/>
      <c r="D64" s="152" t="s">
        <v>132</v>
      </c>
      <c r="E64" s="153"/>
      <c r="F64" s="153"/>
      <c r="G64" s="153"/>
      <c r="H64" s="153"/>
      <c r="I64" s="154"/>
      <c r="J64" s="155">
        <f>J116</f>
        <v>0</v>
      </c>
      <c r="K64" s="151"/>
      <c r="L64" s="156"/>
    </row>
    <row r="65" spans="1:31" s="9" customFormat="1" ht="24.95" customHeight="1">
      <c r="B65" s="143"/>
      <c r="C65" s="144"/>
      <c r="D65" s="145" t="s">
        <v>133</v>
      </c>
      <c r="E65" s="146"/>
      <c r="F65" s="146"/>
      <c r="G65" s="146"/>
      <c r="H65" s="146"/>
      <c r="I65" s="147"/>
      <c r="J65" s="148">
        <f>J122</f>
        <v>0</v>
      </c>
      <c r="K65" s="144"/>
      <c r="L65" s="149"/>
    </row>
    <row r="66" spans="1:31" s="10" customFormat="1" ht="19.899999999999999" customHeight="1">
      <c r="B66" s="150"/>
      <c r="C66" s="151"/>
      <c r="D66" s="152" t="s">
        <v>134</v>
      </c>
      <c r="E66" s="153"/>
      <c r="F66" s="153"/>
      <c r="G66" s="153"/>
      <c r="H66" s="153"/>
      <c r="I66" s="154"/>
      <c r="J66" s="155">
        <f>J123</f>
        <v>0</v>
      </c>
      <c r="K66" s="151"/>
      <c r="L66" s="156"/>
    </row>
    <row r="67" spans="1:31" s="10" customFormat="1" ht="19.899999999999999" customHeight="1">
      <c r="B67" s="150"/>
      <c r="C67" s="151"/>
      <c r="D67" s="152" t="s">
        <v>135</v>
      </c>
      <c r="E67" s="153"/>
      <c r="F67" s="153"/>
      <c r="G67" s="153"/>
      <c r="H67" s="153"/>
      <c r="I67" s="154"/>
      <c r="J67" s="155">
        <f>J126</f>
        <v>0</v>
      </c>
      <c r="K67" s="151"/>
      <c r="L67" s="156"/>
    </row>
    <row r="68" spans="1:31" s="9" customFormat="1" ht="24.95" customHeight="1">
      <c r="B68" s="143"/>
      <c r="C68" s="144"/>
      <c r="D68" s="145" t="s">
        <v>136</v>
      </c>
      <c r="E68" s="146"/>
      <c r="F68" s="146"/>
      <c r="G68" s="146"/>
      <c r="H68" s="146"/>
      <c r="I68" s="147"/>
      <c r="J68" s="148">
        <f>J128</f>
        <v>0</v>
      </c>
      <c r="K68" s="144"/>
      <c r="L68" s="149"/>
    </row>
    <row r="69" spans="1:31" s="10" customFormat="1" ht="19.899999999999999" customHeight="1">
      <c r="B69" s="150"/>
      <c r="C69" s="151"/>
      <c r="D69" s="152" t="s">
        <v>137</v>
      </c>
      <c r="E69" s="153"/>
      <c r="F69" s="153"/>
      <c r="G69" s="153"/>
      <c r="H69" s="153"/>
      <c r="I69" s="154"/>
      <c r="J69" s="155">
        <f>J129</f>
        <v>0</v>
      </c>
      <c r="K69" s="151"/>
      <c r="L69" s="156"/>
    </row>
    <row r="70" spans="1:31" s="9" customFormat="1" ht="24.95" customHeight="1">
      <c r="B70" s="143"/>
      <c r="C70" s="144"/>
      <c r="D70" s="145" t="s">
        <v>138</v>
      </c>
      <c r="E70" s="146"/>
      <c r="F70" s="146"/>
      <c r="G70" s="146"/>
      <c r="H70" s="146"/>
      <c r="I70" s="147"/>
      <c r="J70" s="148">
        <f>J138</f>
        <v>0</v>
      </c>
      <c r="K70" s="144"/>
      <c r="L70" s="149"/>
    </row>
    <row r="71" spans="1:31" s="10" customFormat="1" ht="19.899999999999999" customHeight="1">
      <c r="B71" s="150"/>
      <c r="C71" s="151"/>
      <c r="D71" s="152" t="s">
        <v>139</v>
      </c>
      <c r="E71" s="153"/>
      <c r="F71" s="153"/>
      <c r="G71" s="153"/>
      <c r="H71" s="153"/>
      <c r="I71" s="154"/>
      <c r="J71" s="155">
        <f>J139</f>
        <v>0</v>
      </c>
      <c r="K71" s="151"/>
      <c r="L71" s="156"/>
    </row>
    <row r="72" spans="1:31" s="10" customFormat="1" ht="19.899999999999999" customHeight="1">
      <c r="B72" s="150"/>
      <c r="C72" s="151"/>
      <c r="D72" s="152" t="s">
        <v>140</v>
      </c>
      <c r="E72" s="153"/>
      <c r="F72" s="153"/>
      <c r="G72" s="153"/>
      <c r="H72" s="153"/>
      <c r="I72" s="154"/>
      <c r="J72" s="155">
        <f>J141</f>
        <v>0</v>
      </c>
      <c r="K72" s="151"/>
      <c r="L72" s="156"/>
    </row>
    <row r="73" spans="1:31" s="2" customFormat="1" ht="21.75" customHeight="1">
      <c r="A73" s="32"/>
      <c r="B73" s="33"/>
      <c r="C73" s="34"/>
      <c r="D73" s="34"/>
      <c r="E73" s="34"/>
      <c r="F73" s="34"/>
      <c r="G73" s="34"/>
      <c r="H73" s="34"/>
      <c r="I73" s="106"/>
      <c r="J73" s="34"/>
      <c r="K73" s="34"/>
      <c r="L73" s="10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6.95" customHeight="1">
      <c r="A74" s="32"/>
      <c r="B74" s="45"/>
      <c r="C74" s="46"/>
      <c r="D74" s="46"/>
      <c r="E74" s="46"/>
      <c r="F74" s="46"/>
      <c r="G74" s="46"/>
      <c r="H74" s="46"/>
      <c r="I74" s="134"/>
      <c r="J74" s="46"/>
      <c r="K74" s="46"/>
      <c r="L74" s="10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8" spans="1:31" s="2" customFormat="1" ht="6.95" customHeight="1">
      <c r="A78" s="32"/>
      <c r="B78" s="47"/>
      <c r="C78" s="48"/>
      <c r="D78" s="48"/>
      <c r="E78" s="48"/>
      <c r="F78" s="48"/>
      <c r="G78" s="48"/>
      <c r="H78" s="48"/>
      <c r="I78" s="137"/>
      <c r="J78" s="48"/>
      <c r="K78" s="48"/>
      <c r="L78" s="10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24.95" customHeight="1">
      <c r="A79" s="32"/>
      <c r="B79" s="33"/>
      <c r="C79" s="21" t="s">
        <v>141</v>
      </c>
      <c r="D79" s="34"/>
      <c r="E79" s="34"/>
      <c r="F79" s="34"/>
      <c r="G79" s="34"/>
      <c r="H79" s="34"/>
      <c r="I79" s="106"/>
      <c r="J79" s="34"/>
      <c r="K79" s="34"/>
      <c r="L79" s="10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>
      <c r="A80" s="32"/>
      <c r="B80" s="33"/>
      <c r="C80" s="34"/>
      <c r="D80" s="34"/>
      <c r="E80" s="34"/>
      <c r="F80" s="34"/>
      <c r="G80" s="34"/>
      <c r="H80" s="34"/>
      <c r="I80" s="106"/>
      <c r="J80" s="34"/>
      <c r="K80" s="34"/>
      <c r="L80" s="10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>
      <c r="A81" s="32"/>
      <c r="B81" s="33"/>
      <c r="C81" s="27" t="s">
        <v>16</v>
      </c>
      <c r="D81" s="34"/>
      <c r="E81" s="34"/>
      <c r="F81" s="34"/>
      <c r="G81" s="34"/>
      <c r="H81" s="34"/>
      <c r="I81" s="106"/>
      <c r="J81" s="34"/>
      <c r="K81" s="34"/>
      <c r="L81" s="10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6.5" customHeight="1">
      <c r="A82" s="32"/>
      <c r="B82" s="33"/>
      <c r="C82" s="34"/>
      <c r="D82" s="34"/>
      <c r="E82" s="341" t="str">
        <f>E7</f>
        <v>Odstraňování postradatelných objektů SŽDC - demolice (obvod OŘ PHA)</v>
      </c>
      <c r="F82" s="342"/>
      <c r="G82" s="342"/>
      <c r="H82" s="342"/>
      <c r="I82" s="106"/>
      <c r="J82" s="34"/>
      <c r="K82" s="34"/>
      <c r="L82" s="10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2" customHeight="1">
      <c r="A83" s="32"/>
      <c r="B83" s="33"/>
      <c r="C83" s="27" t="s">
        <v>121</v>
      </c>
      <c r="D83" s="34"/>
      <c r="E83" s="34"/>
      <c r="F83" s="34"/>
      <c r="G83" s="34"/>
      <c r="H83" s="34"/>
      <c r="I83" s="106"/>
      <c r="J83" s="34"/>
      <c r="K83" s="34"/>
      <c r="L83" s="10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6.5" customHeight="1">
      <c r="A84" s="32"/>
      <c r="B84" s="33"/>
      <c r="C84" s="34"/>
      <c r="D84" s="34"/>
      <c r="E84" s="314" t="str">
        <f>E9</f>
        <v>SO.01 - Újezd 56 - str.d.č.63/55 (5000166932)</v>
      </c>
      <c r="F84" s="343"/>
      <c r="G84" s="343"/>
      <c r="H84" s="343"/>
      <c r="I84" s="106"/>
      <c r="J84" s="34"/>
      <c r="K84" s="34"/>
      <c r="L84" s="10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6.95" customHeight="1">
      <c r="A85" s="32"/>
      <c r="B85" s="33"/>
      <c r="C85" s="34"/>
      <c r="D85" s="34"/>
      <c r="E85" s="34"/>
      <c r="F85" s="34"/>
      <c r="G85" s="34"/>
      <c r="H85" s="34"/>
      <c r="I85" s="106"/>
      <c r="J85" s="34"/>
      <c r="K85" s="34"/>
      <c r="L85" s="10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12" customHeight="1">
      <c r="A86" s="32"/>
      <c r="B86" s="33"/>
      <c r="C86" s="27" t="s">
        <v>21</v>
      </c>
      <c r="D86" s="34"/>
      <c r="E86" s="34"/>
      <c r="F86" s="25" t="str">
        <f>F12</f>
        <v>Újezd</v>
      </c>
      <c r="G86" s="34"/>
      <c r="H86" s="34"/>
      <c r="I86" s="109" t="s">
        <v>23</v>
      </c>
      <c r="J86" s="57" t="str">
        <f>IF(J12="","",J12)</f>
        <v>28. 11. 2019</v>
      </c>
      <c r="K86" s="34"/>
      <c r="L86" s="10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6.95" customHeight="1">
      <c r="A87" s="32"/>
      <c r="B87" s="33"/>
      <c r="C87" s="34"/>
      <c r="D87" s="34"/>
      <c r="E87" s="34"/>
      <c r="F87" s="34"/>
      <c r="G87" s="34"/>
      <c r="H87" s="34"/>
      <c r="I87" s="106"/>
      <c r="J87" s="34"/>
      <c r="K87" s="34"/>
      <c r="L87" s="10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2" customFormat="1" ht="15.2" customHeight="1">
      <c r="A88" s="32"/>
      <c r="B88" s="33"/>
      <c r="C88" s="27" t="s">
        <v>25</v>
      </c>
      <c r="D88" s="34"/>
      <c r="E88" s="34"/>
      <c r="F88" s="25" t="str">
        <f>E15</f>
        <v>Správa železniční dopravní cesty, s.o.</v>
      </c>
      <c r="G88" s="34"/>
      <c r="H88" s="34"/>
      <c r="I88" s="109" t="s">
        <v>33</v>
      </c>
      <c r="J88" s="30" t="str">
        <f>E21</f>
        <v xml:space="preserve"> </v>
      </c>
      <c r="K88" s="34"/>
      <c r="L88" s="10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5" s="2" customFormat="1" ht="15.2" customHeight="1">
      <c r="A89" s="32"/>
      <c r="B89" s="33"/>
      <c r="C89" s="27" t="s">
        <v>31</v>
      </c>
      <c r="D89" s="34"/>
      <c r="E89" s="34"/>
      <c r="F89" s="25" t="str">
        <f>IF(E18="","",E18)</f>
        <v>Vyplň údaj</v>
      </c>
      <c r="G89" s="34"/>
      <c r="H89" s="34"/>
      <c r="I89" s="109" t="s">
        <v>35</v>
      </c>
      <c r="J89" s="30" t="str">
        <f>E24</f>
        <v>L. Malý</v>
      </c>
      <c r="K89" s="34"/>
      <c r="L89" s="10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65" s="2" customFormat="1" ht="10.35" customHeight="1">
      <c r="A90" s="32"/>
      <c r="B90" s="33"/>
      <c r="C90" s="34"/>
      <c r="D90" s="34"/>
      <c r="E90" s="34"/>
      <c r="F90" s="34"/>
      <c r="G90" s="34"/>
      <c r="H90" s="34"/>
      <c r="I90" s="106"/>
      <c r="J90" s="34"/>
      <c r="K90" s="34"/>
      <c r="L90" s="10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65" s="11" customFormat="1" ht="29.25" customHeight="1">
      <c r="A91" s="157"/>
      <c r="B91" s="158"/>
      <c r="C91" s="159" t="s">
        <v>142</v>
      </c>
      <c r="D91" s="160" t="s">
        <v>58</v>
      </c>
      <c r="E91" s="160" t="s">
        <v>54</v>
      </c>
      <c r="F91" s="160" t="s">
        <v>55</v>
      </c>
      <c r="G91" s="160" t="s">
        <v>143</v>
      </c>
      <c r="H91" s="160" t="s">
        <v>144</v>
      </c>
      <c r="I91" s="161" t="s">
        <v>145</v>
      </c>
      <c r="J91" s="162" t="s">
        <v>126</v>
      </c>
      <c r="K91" s="163" t="s">
        <v>146</v>
      </c>
      <c r="L91" s="164"/>
      <c r="M91" s="66" t="s">
        <v>19</v>
      </c>
      <c r="N91" s="67" t="s">
        <v>43</v>
      </c>
      <c r="O91" s="67" t="s">
        <v>147</v>
      </c>
      <c r="P91" s="67" t="s">
        <v>148</v>
      </c>
      <c r="Q91" s="67" t="s">
        <v>149</v>
      </c>
      <c r="R91" s="67" t="s">
        <v>150</v>
      </c>
      <c r="S91" s="67" t="s">
        <v>151</v>
      </c>
      <c r="T91" s="68" t="s">
        <v>152</v>
      </c>
      <c r="U91" s="157"/>
      <c r="V91" s="157"/>
      <c r="W91" s="157"/>
      <c r="X91" s="157"/>
      <c r="Y91" s="157"/>
      <c r="Z91" s="157"/>
      <c r="AA91" s="157"/>
      <c r="AB91" s="157"/>
      <c r="AC91" s="157"/>
      <c r="AD91" s="157"/>
      <c r="AE91" s="157"/>
    </row>
    <row r="92" spans="1:65" s="2" customFormat="1" ht="22.9" customHeight="1">
      <c r="A92" s="32"/>
      <c r="B92" s="33"/>
      <c r="C92" s="73" t="s">
        <v>153</v>
      </c>
      <c r="D92" s="34"/>
      <c r="E92" s="34"/>
      <c r="F92" s="34"/>
      <c r="G92" s="34"/>
      <c r="H92" s="34"/>
      <c r="I92" s="106"/>
      <c r="J92" s="165">
        <f>BK92</f>
        <v>0</v>
      </c>
      <c r="K92" s="34"/>
      <c r="L92" s="37"/>
      <c r="M92" s="69"/>
      <c r="N92" s="166"/>
      <c r="O92" s="70"/>
      <c r="P92" s="167">
        <f>P93+P122+P128+P138</f>
        <v>0</v>
      </c>
      <c r="Q92" s="70"/>
      <c r="R92" s="167">
        <f>R93+R122+R128+R138</f>
        <v>48.7420586</v>
      </c>
      <c r="S92" s="70"/>
      <c r="T92" s="168">
        <f>T93+T122+T128+T138</f>
        <v>264.08075500000001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5" t="s">
        <v>72</v>
      </c>
      <c r="AU92" s="15" t="s">
        <v>127</v>
      </c>
      <c r="BK92" s="169">
        <f>BK93+BK122+BK128+BK138</f>
        <v>0</v>
      </c>
    </row>
    <row r="93" spans="1:65" s="12" customFormat="1" ht="25.9" customHeight="1">
      <c r="B93" s="170"/>
      <c r="C93" s="171"/>
      <c r="D93" s="172" t="s">
        <v>72</v>
      </c>
      <c r="E93" s="173" t="s">
        <v>154</v>
      </c>
      <c r="F93" s="173" t="s">
        <v>155</v>
      </c>
      <c r="G93" s="171"/>
      <c r="H93" s="171"/>
      <c r="I93" s="174"/>
      <c r="J93" s="175">
        <f>BK93</f>
        <v>0</v>
      </c>
      <c r="K93" s="171"/>
      <c r="L93" s="176"/>
      <c r="M93" s="177"/>
      <c r="N93" s="178"/>
      <c r="O93" s="178"/>
      <c r="P93" s="179">
        <f>P94+P107+P110+P116</f>
        <v>0</v>
      </c>
      <c r="Q93" s="178"/>
      <c r="R93" s="179">
        <f>R94+R107+R110+R116</f>
        <v>48.742008599999998</v>
      </c>
      <c r="S93" s="178"/>
      <c r="T93" s="180">
        <f>T94+T107+T110+T116</f>
        <v>261.72149999999999</v>
      </c>
      <c r="AR93" s="181" t="s">
        <v>81</v>
      </c>
      <c r="AT93" s="182" t="s">
        <v>72</v>
      </c>
      <c r="AU93" s="182" t="s">
        <v>73</v>
      </c>
      <c r="AY93" s="181" t="s">
        <v>156</v>
      </c>
      <c r="BK93" s="183">
        <f>BK94+BK107+BK110+BK116</f>
        <v>0</v>
      </c>
    </row>
    <row r="94" spans="1:65" s="12" customFormat="1" ht="22.9" customHeight="1">
      <c r="B94" s="170"/>
      <c r="C94" s="171"/>
      <c r="D94" s="172" t="s">
        <v>72</v>
      </c>
      <c r="E94" s="184" t="s">
        <v>81</v>
      </c>
      <c r="F94" s="184" t="s">
        <v>157</v>
      </c>
      <c r="G94" s="171"/>
      <c r="H94" s="171"/>
      <c r="I94" s="174"/>
      <c r="J94" s="185">
        <f>BK94</f>
        <v>0</v>
      </c>
      <c r="K94" s="171"/>
      <c r="L94" s="176"/>
      <c r="M94" s="177"/>
      <c r="N94" s="178"/>
      <c r="O94" s="178"/>
      <c r="P94" s="179">
        <f>SUM(P95:P106)</f>
        <v>0</v>
      </c>
      <c r="Q94" s="178"/>
      <c r="R94" s="179">
        <f>SUM(R95:R106)</f>
        <v>48.455249999999999</v>
      </c>
      <c r="S94" s="178"/>
      <c r="T94" s="180">
        <f>SUM(T95:T106)</f>
        <v>5</v>
      </c>
      <c r="AR94" s="181" t="s">
        <v>81</v>
      </c>
      <c r="AT94" s="182" t="s">
        <v>72</v>
      </c>
      <c r="AU94" s="182" t="s">
        <v>81</v>
      </c>
      <c r="AY94" s="181" t="s">
        <v>156</v>
      </c>
      <c r="BK94" s="183">
        <f>SUM(BK95:BK106)</f>
        <v>0</v>
      </c>
    </row>
    <row r="95" spans="1:65" s="2" customFormat="1" ht="24" customHeight="1">
      <c r="A95" s="32"/>
      <c r="B95" s="33"/>
      <c r="C95" s="186" t="s">
        <v>81</v>
      </c>
      <c r="D95" s="186" t="s">
        <v>158</v>
      </c>
      <c r="E95" s="187" t="s">
        <v>159</v>
      </c>
      <c r="F95" s="188" t="s">
        <v>160</v>
      </c>
      <c r="G95" s="189" t="s">
        <v>161</v>
      </c>
      <c r="H95" s="190">
        <v>350</v>
      </c>
      <c r="I95" s="191"/>
      <c r="J95" s="192">
        <f t="shared" ref="J95:J106" si="0">ROUND(I95*H95,2)</f>
        <v>0</v>
      </c>
      <c r="K95" s="193"/>
      <c r="L95" s="37"/>
      <c r="M95" s="194" t="s">
        <v>19</v>
      </c>
      <c r="N95" s="195" t="s">
        <v>44</v>
      </c>
      <c r="O95" s="62"/>
      <c r="P95" s="196">
        <f t="shared" ref="P95:P106" si="1">O95*H95</f>
        <v>0</v>
      </c>
      <c r="Q95" s="196">
        <v>0</v>
      </c>
      <c r="R95" s="196">
        <f t="shared" ref="R95:R106" si="2">Q95*H95</f>
        <v>0</v>
      </c>
      <c r="S95" s="196">
        <v>0</v>
      </c>
      <c r="T95" s="197">
        <f t="shared" ref="T95:T106" si="3"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98" t="s">
        <v>162</v>
      </c>
      <c r="AT95" s="198" t="s">
        <v>158</v>
      </c>
      <c r="AU95" s="198" t="s">
        <v>83</v>
      </c>
      <c r="AY95" s="15" t="s">
        <v>156</v>
      </c>
      <c r="BE95" s="199">
        <f t="shared" ref="BE95:BE106" si="4">IF(N95="základní",J95,0)</f>
        <v>0</v>
      </c>
      <c r="BF95" s="199">
        <f t="shared" ref="BF95:BF106" si="5">IF(N95="snížená",J95,0)</f>
        <v>0</v>
      </c>
      <c r="BG95" s="199">
        <f t="shared" ref="BG95:BG106" si="6">IF(N95="zákl. přenesená",J95,0)</f>
        <v>0</v>
      </c>
      <c r="BH95" s="199">
        <f t="shared" ref="BH95:BH106" si="7">IF(N95="sníž. přenesená",J95,0)</f>
        <v>0</v>
      </c>
      <c r="BI95" s="199">
        <f t="shared" ref="BI95:BI106" si="8">IF(N95="nulová",J95,0)</f>
        <v>0</v>
      </c>
      <c r="BJ95" s="15" t="s">
        <v>81</v>
      </c>
      <c r="BK95" s="199">
        <f t="shared" ref="BK95:BK106" si="9">ROUND(I95*H95,2)</f>
        <v>0</v>
      </c>
      <c r="BL95" s="15" t="s">
        <v>162</v>
      </c>
      <c r="BM95" s="198" t="s">
        <v>163</v>
      </c>
    </row>
    <row r="96" spans="1:65" s="2" customFormat="1" ht="24" customHeight="1">
      <c r="A96" s="32"/>
      <c r="B96" s="33"/>
      <c r="C96" s="186" t="s">
        <v>83</v>
      </c>
      <c r="D96" s="186" t="s">
        <v>158</v>
      </c>
      <c r="E96" s="187" t="s">
        <v>164</v>
      </c>
      <c r="F96" s="188" t="s">
        <v>165</v>
      </c>
      <c r="G96" s="189" t="s">
        <v>166</v>
      </c>
      <c r="H96" s="190">
        <v>21.15</v>
      </c>
      <c r="I96" s="191"/>
      <c r="J96" s="192">
        <f t="shared" si="0"/>
        <v>0</v>
      </c>
      <c r="K96" s="193"/>
      <c r="L96" s="37"/>
      <c r="M96" s="194" t="s">
        <v>19</v>
      </c>
      <c r="N96" s="195" t="s">
        <v>44</v>
      </c>
      <c r="O96" s="62"/>
      <c r="P96" s="196">
        <f t="shared" si="1"/>
        <v>0</v>
      </c>
      <c r="Q96" s="196">
        <v>0</v>
      </c>
      <c r="R96" s="196">
        <f t="shared" si="2"/>
        <v>0</v>
      </c>
      <c r="S96" s="196">
        <v>0</v>
      </c>
      <c r="T96" s="197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98" t="s">
        <v>162</v>
      </c>
      <c r="AT96" s="198" t="s">
        <v>158</v>
      </c>
      <c r="AU96" s="198" t="s">
        <v>83</v>
      </c>
      <c r="AY96" s="15" t="s">
        <v>156</v>
      </c>
      <c r="BE96" s="199">
        <f t="shared" si="4"/>
        <v>0</v>
      </c>
      <c r="BF96" s="199">
        <f t="shared" si="5"/>
        <v>0</v>
      </c>
      <c r="BG96" s="199">
        <f t="shared" si="6"/>
        <v>0</v>
      </c>
      <c r="BH96" s="199">
        <f t="shared" si="7"/>
        <v>0</v>
      </c>
      <c r="BI96" s="199">
        <f t="shared" si="8"/>
        <v>0</v>
      </c>
      <c r="BJ96" s="15" t="s">
        <v>81</v>
      </c>
      <c r="BK96" s="199">
        <f t="shared" si="9"/>
        <v>0</v>
      </c>
      <c r="BL96" s="15" t="s">
        <v>162</v>
      </c>
      <c r="BM96" s="198" t="s">
        <v>167</v>
      </c>
    </row>
    <row r="97" spans="1:65" s="2" customFormat="1" ht="24" customHeight="1">
      <c r="A97" s="32"/>
      <c r="B97" s="33"/>
      <c r="C97" s="186" t="s">
        <v>168</v>
      </c>
      <c r="D97" s="186" t="s">
        <v>158</v>
      </c>
      <c r="E97" s="187" t="s">
        <v>169</v>
      </c>
      <c r="F97" s="188" t="s">
        <v>170</v>
      </c>
      <c r="G97" s="189" t="s">
        <v>166</v>
      </c>
      <c r="H97" s="190">
        <v>21.15</v>
      </c>
      <c r="I97" s="191"/>
      <c r="J97" s="192">
        <f t="shared" si="0"/>
        <v>0</v>
      </c>
      <c r="K97" s="193"/>
      <c r="L97" s="37"/>
      <c r="M97" s="194" t="s">
        <v>19</v>
      </c>
      <c r="N97" s="195" t="s">
        <v>44</v>
      </c>
      <c r="O97" s="62"/>
      <c r="P97" s="196">
        <f t="shared" si="1"/>
        <v>0</v>
      </c>
      <c r="Q97" s="196">
        <v>0</v>
      </c>
      <c r="R97" s="196">
        <f t="shared" si="2"/>
        <v>0</v>
      </c>
      <c r="S97" s="196">
        <v>0</v>
      </c>
      <c r="T97" s="197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98" t="s">
        <v>162</v>
      </c>
      <c r="AT97" s="198" t="s">
        <v>158</v>
      </c>
      <c r="AU97" s="198" t="s">
        <v>83</v>
      </c>
      <c r="AY97" s="15" t="s">
        <v>156</v>
      </c>
      <c r="BE97" s="199">
        <f t="shared" si="4"/>
        <v>0</v>
      </c>
      <c r="BF97" s="199">
        <f t="shared" si="5"/>
        <v>0</v>
      </c>
      <c r="BG97" s="199">
        <f t="shared" si="6"/>
        <v>0</v>
      </c>
      <c r="BH97" s="199">
        <f t="shared" si="7"/>
        <v>0</v>
      </c>
      <c r="BI97" s="199">
        <f t="shared" si="8"/>
        <v>0</v>
      </c>
      <c r="BJ97" s="15" t="s">
        <v>81</v>
      </c>
      <c r="BK97" s="199">
        <f t="shared" si="9"/>
        <v>0</v>
      </c>
      <c r="BL97" s="15" t="s">
        <v>162</v>
      </c>
      <c r="BM97" s="198" t="s">
        <v>171</v>
      </c>
    </row>
    <row r="98" spans="1:65" s="2" customFormat="1" ht="36" customHeight="1">
      <c r="A98" s="32"/>
      <c r="B98" s="33"/>
      <c r="C98" s="186" t="s">
        <v>162</v>
      </c>
      <c r="D98" s="186" t="s">
        <v>158</v>
      </c>
      <c r="E98" s="187" t="s">
        <v>172</v>
      </c>
      <c r="F98" s="188" t="s">
        <v>173</v>
      </c>
      <c r="G98" s="189" t="s">
        <v>166</v>
      </c>
      <c r="H98" s="190">
        <v>211.5</v>
      </c>
      <c r="I98" s="191"/>
      <c r="J98" s="192">
        <f t="shared" si="0"/>
        <v>0</v>
      </c>
      <c r="K98" s="193"/>
      <c r="L98" s="37"/>
      <c r="M98" s="194" t="s">
        <v>19</v>
      </c>
      <c r="N98" s="195" t="s">
        <v>44</v>
      </c>
      <c r="O98" s="62"/>
      <c r="P98" s="196">
        <f t="shared" si="1"/>
        <v>0</v>
      </c>
      <c r="Q98" s="196">
        <v>0</v>
      </c>
      <c r="R98" s="196">
        <f t="shared" si="2"/>
        <v>0</v>
      </c>
      <c r="S98" s="196">
        <v>0</v>
      </c>
      <c r="T98" s="197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8" t="s">
        <v>162</v>
      </c>
      <c r="AT98" s="198" t="s">
        <v>158</v>
      </c>
      <c r="AU98" s="198" t="s">
        <v>83</v>
      </c>
      <c r="AY98" s="15" t="s">
        <v>156</v>
      </c>
      <c r="BE98" s="199">
        <f t="shared" si="4"/>
        <v>0</v>
      </c>
      <c r="BF98" s="199">
        <f t="shared" si="5"/>
        <v>0</v>
      </c>
      <c r="BG98" s="199">
        <f t="shared" si="6"/>
        <v>0</v>
      </c>
      <c r="BH98" s="199">
        <f t="shared" si="7"/>
        <v>0</v>
      </c>
      <c r="BI98" s="199">
        <f t="shared" si="8"/>
        <v>0</v>
      </c>
      <c r="BJ98" s="15" t="s">
        <v>81</v>
      </c>
      <c r="BK98" s="199">
        <f t="shared" si="9"/>
        <v>0</v>
      </c>
      <c r="BL98" s="15" t="s">
        <v>162</v>
      </c>
      <c r="BM98" s="198" t="s">
        <v>174</v>
      </c>
    </row>
    <row r="99" spans="1:65" s="2" customFormat="1" ht="24" customHeight="1">
      <c r="A99" s="32"/>
      <c r="B99" s="33"/>
      <c r="C99" s="186" t="s">
        <v>175</v>
      </c>
      <c r="D99" s="186" t="s">
        <v>158</v>
      </c>
      <c r="E99" s="187" t="s">
        <v>176</v>
      </c>
      <c r="F99" s="188" t="s">
        <v>177</v>
      </c>
      <c r="G99" s="189" t="s">
        <v>166</v>
      </c>
      <c r="H99" s="190">
        <v>21.15</v>
      </c>
      <c r="I99" s="191"/>
      <c r="J99" s="192">
        <f t="shared" si="0"/>
        <v>0</v>
      </c>
      <c r="K99" s="193"/>
      <c r="L99" s="37"/>
      <c r="M99" s="194" t="s">
        <v>19</v>
      </c>
      <c r="N99" s="195" t="s">
        <v>44</v>
      </c>
      <c r="O99" s="62"/>
      <c r="P99" s="196">
        <f t="shared" si="1"/>
        <v>0</v>
      </c>
      <c r="Q99" s="196">
        <v>0</v>
      </c>
      <c r="R99" s="196">
        <f t="shared" si="2"/>
        <v>0</v>
      </c>
      <c r="S99" s="196">
        <v>0</v>
      </c>
      <c r="T99" s="197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98" t="s">
        <v>162</v>
      </c>
      <c r="AT99" s="198" t="s">
        <v>158</v>
      </c>
      <c r="AU99" s="198" t="s">
        <v>83</v>
      </c>
      <c r="AY99" s="15" t="s">
        <v>156</v>
      </c>
      <c r="BE99" s="199">
        <f t="shared" si="4"/>
        <v>0</v>
      </c>
      <c r="BF99" s="199">
        <f t="shared" si="5"/>
        <v>0</v>
      </c>
      <c r="BG99" s="199">
        <f t="shared" si="6"/>
        <v>0</v>
      </c>
      <c r="BH99" s="199">
        <f t="shared" si="7"/>
        <v>0</v>
      </c>
      <c r="BI99" s="199">
        <f t="shared" si="8"/>
        <v>0</v>
      </c>
      <c r="BJ99" s="15" t="s">
        <v>81</v>
      </c>
      <c r="BK99" s="199">
        <f t="shared" si="9"/>
        <v>0</v>
      </c>
      <c r="BL99" s="15" t="s">
        <v>162</v>
      </c>
      <c r="BM99" s="198" t="s">
        <v>178</v>
      </c>
    </row>
    <row r="100" spans="1:65" s="2" customFormat="1" ht="24" customHeight="1">
      <c r="A100" s="32"/>
      <c r="B100" s="33"/>
      <c r="C100" s="186" t="s">
        <v>179</v>
      </c>
      <c r="D100" s="186" t="s">
        <v>158</v>
      </c>
      <c r="E100" s="187" t="s">
        <v>180</v>
      </c>
      <c r="F100" s="188" t="s">
        <v>181</v>
      </c>
      <c r="G100" s="189" t="s">
        <v>166</v>
      </c>
      <c r="H100" s="190">
        <v>63.4</v>
      </c>
      <c r="I100" s="191"/>
      <c r="J100" s="192">
        <f t="shared" si="0"/>
        <v>0</v>
      </c>
      <c r="K100" s="193"/>
      <c r="L100" s="37"/>
      <c r="M100" s="194" t="s">
        <v>19</v>
      </c>
      <c r="N100" s="195" t="s">
        <v>44</v>
      </c>
      <c r="O100" s="62"/>
      <c r="P100" s="196">
        <f t="shared" si="1"/>
        <v>0</v>
      </c>
      <c r="Q100" s="196">
        <v>0</v>
      </c>
      <c r="R100" s="196">
        <f t="shared" si="2"/>
        <v>0</v>
      </c>
      <c r="S100" s="196">
        <v>0</v>
      </c>
      <c r="T100" s="197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98" t="s">
        <v>162</v>
      </c>
      <c r="AT100" s="198" t="s">
        <v>158</v>
      </c>
      <c r="AU100" s="198" t="s">
        <v>83</v>
      </c>
      <c r="AY100" s="15" t="s">
        <v>156</v>
      </c>
      <c r="BE100" s="199">
        <f t="shared" si="4"/>
        <v>0</v>
      </c>
      <c r="BF100" s="199">
        <f t="shared" si="5"/>
        <v>0</v>
      </c>
      <c r="BG100" s="199">
        <f t="shared" si="6"/>
        <v>0</v>
      </c>
      <c r="BH100" s="199">
        <f t="shared" si="7"/>
        <v>0</v>
      </c>
      <c r="BI100" s="199">
        <f t="shared" si="8"/>
        <v>0</v>
      </c>
      <c r="BJ100" s="15" t="s">
        <v>81</v>
      </c>
      <c r="BK100" s="199">
        <f t="shared" si="9"/>
        <v>0</v>
      </c>
      <c r="BL100" s="15" t="s">
        <v>162</v>
      </c>
      <c r="BM100" s="198" t="s">
        <v>182</v>
      </c>
    </row>
    <row r="101" spans="1:65" s="2" customFormat="1" ht="24" customHeight="1">
      <c r="A101" s="32"/>
      <c r="B101" s="33"/>
      <c r="C101" s="186" t="s">
        <v>183</v>
      </c>
      <c r="D101" s="186" t="s">
        <v>158</v>
      </c>
      <c r="E101" s="187" t="s">
        <v>184</v>
      </c>
      <c r="F101" s="188" t="s">
        <v>185</v>
      </c>
      <c r="G101" s="189" t="s">
        <v>161</v>
      </c>
      <c r="H101" s="190">
        <v>350</v>
      </c>
      <c r="I101" s="191"/>
      <c r="J101" s="192">
        <f t="shared" si="0"/>
        <v>0</v>
      </c>
      <c r="K101" s="193"/>
      <c r="L101" s="37"/>
      <c r="M101" s="194" t="s">
        <v>19</v>
      </c>
      <c r="N101" s="195" t="s">
        <v>44</v>
      </c>
      <c r="O101" s="62"/>
      <c r="P101" s="196">
        <f t="shared" si="1"/>
        <v>0</v>
      </c>
      <c r="Q101" s="196">
        <v>0</v>
      </c>
      <c r="R101" s="196">
        <f t="shared" si="2"/>
        <v>0</v>
      </c>
      <c r="S101" s="196">
        <v>0</v>
      </c>
      <c r="T101" s="197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98" t="s">
        <v>162</v>
      </c>
      <c r="AT101" s="198" t="s">
        <v>158</v>
      </c>
      <c r="AU101" s="198" t="s">
        <v>83</v>
      </c>
      <c r="AY101" s="15" t="s">
        <v>156</v>
      </c>
      <c r="BE101" s="199">
        <f t="shared" si="4"/>
        <v>0</v>
      </c>
      <c r="BF101" s="199">
        <f t="shared" si="5"/>
        <v>0</v>
      </c>
      <c r="BG101" s="199">
        <f t="shared" si="6"/>
        <v>0</v>
      </c>
      <c r="BH101" s="199">
        <f t="shared" si="7"/>
        <v>0</v>
      </c>
      <c r="BI101" s="199">
        <f t="shared" si="8"/>
        <v>0</v>
      </c>
      <c r="BJ101" s="15" t="s">
        <v>81</v>
      </c>
      <c r="BK101" s="199">
        <f t="shared" si="9"/>
        <v>0</v>
      </c>
      <c r="BL101" s="15" t="s">
        <v>162</v>
      </c>
      <c r="BM101" s="198" t="s">
        <v>186</v>
      </c>
    </row>
    <row r="102" spans="1:65" s="2" customFormat="1" ht="24" customHeight="1">
      <c r="A102" s="32"/>
      <c r="B102" s="33"/>
      <c r="C102" s="186" t="s">
        <v>187</v>
      </c>
      <c r="D102" s="186" t="s">
        <v>158</v>
      </c>
      <c r="E102" s="187" t="s">
        <v>188</v>
      </c>
      <c r="F102" s="188" t="s">
        <v>189</v>
      </c>
      <c r="G102" s="189" t="s">
        <v>161</v>
      </c>
      <c r="H102" s="190">
        <v>70.5</v>
      </c>
      <c r="I102" s="191"/>
      <c r="J102" s="192">
        <f t="shared" si="0"/>
        <v>0</v>
      </c>
      <c r="K102" s="193"/>
      <c r="L102" s="37"/>
      <c r="M102" s="194" t="s">
        <v>19</v>
      </c>
      <c r="N102" s="195" t="s">
        <v>44</v>
      </c>
      <c r="O102" s="62"/>
      <c r="P102" s="196">
        <f t="shared" si="1"/>
        <v>0</v>
      </c>
      <c r="Q102" s="196">
        <v>0</v>
      </c>
      <c r="R102" s="196">
        <f t="shared" si="2"/>
        <v>0</v>
      </c>
      <c r="S102" s="196">
        <v>0</v>
      </c>
      <c r="T102" s="197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98" t="s">
        <v>162</v>
      </c>
      <c r="AT102" s="198" t="s">
        <v>158</v>
      </c>
      <c r="AU102" s="198" t="s">
        <v>83</v>
      </c>
      <c r="AY102" s="15" t="s">
        <v>156</v>
      </c>
      <c r="BE102" s="199">
        <f t="shared" si="4"/>
        <v>0</v>
      </c>
      <c r="BF102" s="199">
        <f t="shared" si="5"/>
        <v>0</v>
      </c>
      <c r="BG102" s="199">
        <f t="shared" si="6"/>
        <v>0</v>
      </c>
      <c r="BH102" s="199">
        <f t="shared" si="7"/>
        <v>0</v>
      </c>
      <c r="BI102" s="199">
        <f t="shared" si="8"/>
        <v>0</v>
      </c>
      <c r="BJ102" s="15" t="s">
        <v>81</v>
      </c>
      <c r="BK102" s="199">
        <f t="shared" si="9"/>
        <v>0</v>
      </c>
      <c r="BL102" s="15" t="s">
        <v>162</v>
      </c>
      <c r="BM102" s="198" t="s">
        <v>190</v>
      </c>
    </row>
    <row r="103" spans="1:65" s="2" customFormat="1" ht="16.5" customHeight="1">
      <c r="A103" s="32"/>
      <c r="B103" s="33"/>
      <c r="C103" s="200" t="s">
        <v>191</v>
      </c>
      <c r="D103" s="200" t="s">
        <v>192</v>
      </c>
      <c r="E103" s="201" t="s">
        <v>193</v>
      </c>
      <c r="F103" s="202" t="s">
        <v>194</v>
      </c>
      <c r="G103" s="203" t="s">
        <v>195</v>
      </c>
      <c r="H103" s="204">
        <v>48.45</v>
      </c>
      <c r="I103" s="205"/>
      <c r="J103" s="206">
        <f t="shared" si="0"/>
        <v>0</v>
      </c>
      <c r="K103" s="207"/>
      <c r="L103" s="208"/>
      <c r="M103" s="209" t="s">
        <v>19</v>
      </c>
      <c r="N103" s="210" t="s">
        <v>44</v>
      </c>
      <c r="O103" s="62"/>
      <c r="P103" s="196">
        <f t="shared" si="1"/>
        <v>0</v>
      </c>
      <c r="Q103" s="196">
        <v>1</v>
      </c>
      <c r="R103" s="196">
        <f t="shared" si="2"/>
        <v>48.45</v>
      </c>
      <c r="S103" s="196">
        <v>0</v>
      </c>
      <c r="T103" s="197">
        <f t="shared" si="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98" t="s">
        <v>187</v>
      </c>
      <c r="AT103" s="198" t="s">
        <v>192</v>
      </c>
      <c r="AU103" s="198" t="s">
        <v>83</v>
      </c>
      <c r="AY103" s="15" t="s">
        <v>156</v>
      </c>
      <c r="BE103" s="199">
        <f t="shared" si="4"/>
        <v>0</v>
      </c>
      <c r="BF103" s="199">
        <f t="shared" si="5"/>
        <v>0</v>
      </c>
      <c r="BG103" s="199">
        <f t="shared" si="6"/>
        <v>0</v>
      </c>
      <c r="BH103" s="199">
        <f t="shared" si="7"/>
        <v>0</v>
      </c>
      <c r="BI103" s="199">
        <f t="shared" si="8"/>
        <v>0</v>
      </c>
      <c r="BJ103" s="15" t="s">
        <v>81</v>
      </c>
      <c r="BK103" s="199">
        <f t="shared" si="9"/>
        <v>0</v>
      </c>
      <c r="BL103" s="15" t="s">
        <v>162</v>
      </c>
      <c r="BM103" s="198" t="s">
        <v>196</v>
      </c>
    </row>
    <row r="104" spans="1:65" s="2" customFormat="1" ht="24" customHeight="1">
      <c r="A104" s="32"/>
      <c r="B104" s="33"/>
      <c r="C104" s="186" t="s">
        <v>197</v>
      </c>
      <c r="D104" s="186" t="s">
        <v>158</v>
      </c>
      <c r="E104" s="187" t="s">
        <v>198</v>
      </c>
      <c r="F104" s="188" t="s">
        <v>199</v>
      </c>
      <c r="G104" s="189" t="s">
        <v>161</v>
      </c>
      <c r="H104" s="190">
        <v>350</v>
      </c>
      <c r="I104" s="191"/>
      <c r="J104" s="192">
        <f t="shared" si="0"/>
        <v>0</v>
      </c>
      <c r="K104" s="193"/>
      <c r="L104" s="37"/>
      <c r="M104" s="194" t="s">
        <v>19</v>
      </c>
      <c r="N104" s="195" t="s">
        <v>44</v>
      </c>
      <c r="O104" s="62"/>
      <c r="P104" s="196">
        <f t="shared" si="1"/>
        <v>0</v>
      </c>
      <c r="Q104" s="196">
        <v>0</v>
      </c>
      <c r="R104" s="196">
        <f t="shared" si="2"/>
        <v>0</v>
      </c>
      <c r="S104" s="196">
        <v>0</v>
      </c>
      <c r="T104" s="197">
        <f t="shared" si="3"/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98" t="s">
        <v>162</v>
      </c>
      <c r="AT104" s="198" t="s">
        <v>158</v>
      </c>
      <c r="AU104" s="198" t="s">
        <v>83</v>
      </c>
      <c r="AY104" s="15" t="s">
        <v>156</v>
      </c>
      <c r="BE104" s="199">
        <f t="shared" si="4"/>
        <v>0</v>
      </c>
      <c r="BF104" s="199">
        <f t="shared" si="5"/>
        <v>0</v>
      </c>
      <c r="BG104" s="199">
        <f t="shared" si="6"/>
        <v>0</v>
      </c>
      <c r="BH104" s="199">
        <f t="shared" si="7"/>
        <v>0</v>
      </c>
      <c r="BI104" s="199">
        <f t="shared" si="8"/>
        <v>0</v>
      </c>
      <c r="BJ104" s="15" t="s">
        <v>81</v>
      </c>
      <c r="BK104" s="199">
        <f t="shared" si="9"/>
        <v>0</v>
      </c>
      <c r="BL104" s="15" t="s">
        <v>162</v>
      </c>
      <c r="BM104" s="198" t="s">
        <v>200</v>
      </c>
    </row>
    <row r="105" spans="1:65" s="2" customFormat="1" ht="16.5" customHeight="1">
      <c r="A105" s="32"/>
      <c r="B105" s="33"/>
      <c r="C105" s="200" t="s">
        <v>201</v>
      </c>
      <c r="D105" s="200" t="s">
        <v>192</v>
      </c>
      <c r="E105" s="201" t="s">
        <v>202</v>
      </c>
      <c r="F105" s="202" t="s">
        <v>203</v>
      </c>
      <c r="G105" s="203" t="s">
        <v>204</v>
      </c>
      <c r="H105" s="204">
        <v>5.25</v>
      </c>
      <c r="I105" s="205"/>
      <c r="J105" s="206">
        <f t="shared" si="0"/>
        <v>0</v>
      </c>
      <c r="K105" s="207"/>
      <c r="L105" s="208"/>
      <c r="M105" s="209" t="s">
        <v>19</v>
      </c>
      <c r="N105" s="210" t="s">
        <v>44</v>
      </c>
      <c r="O105" s="62"/>
      <c r="P105" s="196">
        <f t="shared" si="1"/>
        <v>0</v>
      </c>
      <c r="Q105" s="196">
        <v>1E-3</v>
      </c>
      <c r="R105" s="196">
        <f t="shared" si="2"/>
        <v>5.2500000000000003E-3</v>
      </c>
      <c r="S105" s="196">
        <v>0</v>
      </c>
      <c r="T105" s="197">
        <f t="shared" si="3"/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98" t="s">
        <v>187</v>
      </c>
      <c r="AT105" s="198" t="s">
        <v>192</v>
      </c>
      <c r="AU105" s="198" t="s">
        <v>83</v>
      </c>
      <c r="AY105" s="15" t="s">
        <v>156</v>
      </c>
      <c r="BE105" s="199">
        <f t="shared" si="4"/>
        <v>0</v>
      </c>
      <c r="BF105" s="199">
        <f t="shared" si="5"/>
        <v>0</v>
      </c>
      <c r="BG105" s="199">
        <f t="shared" si="6"/>
        <v>0</v>
      </c>
      <c r="BH105" s="199">
        <f t="shared" si="7"/>
        <v>0</v>
      </c>
      <c r="BI105" s="199">
        <f t="shared" si="8"/>
        <v>0</v>
      </c>
      <c r="BJ105" s="15" t="s">
        <v>81</v>
      </c>
      <c r="BK105" s="199">
        <f t="shared" si="9"/>
        <v>0</v>
      </c>
      <c r="BL105" s="15" t="s">
        <v>162</v>
      </c>
      <c r="BM105" s="198" t="s">
        <v>205</v>
      </c>
    </row>
    <row r="106" spans="1:65" s="2" customFormat="1" ht="16.5" customHeight="1">
      <c r="A106" s="32"/>
      <c r="B106" s="33"/>
      <c r="C106" s="186" t="s">
        <v>206</v>
      </c>
      <c r="D106" s="186" t="s">
        <v>158</v>
      </c>
      <c r="E106" s="187" t="s">
        <v>207</v>
      </c>
      <c r="F106" s="188" t="s">
        <v>208</v>
      </c>
      <c r="G106" s="189" t="s">
        <v>195</v>
      </c>
      <c r="H106" s="190">
        <v>5</v>
      </c>
      <c r="I106" s="191"/>
      <c r="J106" s="192">
        <f t="shared" si="0"/>
        <v>0</v>
      </c>
      <c r="K106" s="193"/>
      <c r="L106" s="37"/>
      <c r="M106" s="194" t="s">
        <v>19</v>
      </c>
      <c r="N106" s="195" t="s">
        <v>44</v>
      </c>
      <c r="O106" s="62"/>
      <c r="P106" s="196">
        <f t="shared" si="1"/>
        <v>0</v>
      </c>
      <c r="Q106" s="196">
        <v>0</v>
      </c>
      <c r="R106" s="196">
        <f t="shared" si="2"/>
        <v>0</v>
      </c>
      <c r="S106" s="196">
        <v>1</v>
      </c>
      <c r="T106" s="197">
        <f t="shared" si="3"/>
        <v>5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98" t="s">
        <v>162</v>
      </c>
      <c r="AT106" s="198" t="s">
        <v>158</v>
      </c>
      <c r="AU106" s="198" t="s">
        <v>83</v>
      </c>
      <c r="AY106" s="15" t="s">
        <v>156</v>
      </c>
      <c r="BE106" s="199">
        <f t="shared" si="4"/>
        <v>0</v>
      </c>
      <c r="BF106" s="199">
        <f t="shared" si="5"/>
        <v>0</v>
      </c>
      <c r="BG106" s="199">
        <f t="shared" si="6"/>
        <v>0</v>
      </c>
      <c r="BH106" s="199">
        <f t="shared" si="7"/>
        <v>0</v>
      </c>
      <c r="BI106" s="199">
        <f t="shared" si="8"/>
        <v>0</v>
      </c>
      <c r="BJ106" s="15" t="s">
        <v>81</v>
      </c>
      <c r="BK106" s="199">
        <f t="shared" si="9"/>
        <v>0</v>
      </c>
      <c r="BL106" s="15" t="s">
        <v>162</v>
      </c>
      <c r="BM106" s="198" t="s">
        <v>209</v>
      </c>
    </row>
    <row r="107" spans="1:65" s="12" customFormat="1" ht="22.9" customHeight="1">
      <c r="B107" s="170"/>
      <c r="C107" s="171"/>
      <c r="D107" s="172" t="s">
        <v>72</v>
      </c>
      <c r="E107" s="184" t="s">
        <v>83</v>
      </c>
      <c r="F107" s="184" t="s">
        <v>210</v>
      </c>
      <c r="G107" s="171"/>
      <c r="H107" s="171"/>
      <c r="I107" s="174"/>
      <c r="J107" s="185">
        <f>BK107</f>
        <v>0</v>
      </c>
      <c r="K107" s="171"/>
      <c r="L107" s="176"/>
      <c r="M107" s="177"/>
      <c r="N107" s="178"/>
      <c r="O107" s="178"/>
      <c r="P107" s="179">
        <f>SUM(P108:P109)</f>
        <v>0</v>
      </c>
      <c r="Q107" s="178"/>
      <c r="R107" s="179">
        <f>SUM(R108:R109)</f>
        <v>0.26285910000000001</v>
      </c>
      <c r="S107" s="178"/>
      <c r="T107" s="180">
        <f>SUM(T108:T109)</f>
        <v>0</v>
      </c>
      <c r="AR107" s="181" t="s">
        <v>81</v>
      </c>
      <c r="AT107" s="182" t="s">
        <v>72</v>
      </c>
      <c r="AU107" s="182" t="s">
        <v>81</v>
      </c>
      <c r="AY107" s="181" t="s">
        <v>156</v>
      </c>
      <c r="BK107" s="183">
        <f>SUM(BK108:BK109)</f>
        <v>0</v>
      </c>
    </row>
    <row r="108" spans="1:65" s="2" customFormat="1" ht="16.5" customHeight="1">
      <c r="A108" s="32"/>
      <c r="B108" s="33"/>
      <c r="C108" s="186" t="s">
        <v>211</v>
      </c>
      <c r="D108" s="186" t="s">
        <v>158</v>
      </c>
      <c r="E108" s="187" t="s">
        <v>212</v>
      </c>
      <c r="F108" s="188" t="s">
        <v>213</v>
      </c>
      <c r="G108" s="189" t="s">
        <v>195</v>
      </c>
      <c r="H108" s="190">
        <v>0.23799999999999999</v>
      </c>
      <c r="I108" s="191"/>
      <c r="J108" s="192">
        <f>ROUND(I108*H108,2)</f>
        <v>0</v>
      </c>
      <c r="K108" s="193"/>
      <c r="L108" s="37"/>
      <c r="M108" s="194" t="s">
        <v>19</v>
      </c>
      <c r="N108" s="195" t="s">
        <v>44</v>
      </c>
      <c r="O108" s="62"/>
      <c r="P108" s="196">
        <f>O108*H108</f>
        <v>0</v>
      </c>
      <c r="Q108" s="196">
        <v>0.10445</v>
      </c>
      <c r="R108" s="196">
        <f>Q108*H108</f>
        <v>2.4859099999999999E-2</v>
      </c>
      <c r="S108" s="196">
        <v>0</v>
      </c>
      <c r="T108" s="197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98" t="s">
        <v>162</v>
      </c>
      <c r="AT108" s="198" t="s">
        <v>158</v>
      </c>
      <c r="AU108" s="198" t="s">
        <v>83</v>
      </c>
      <c r="AY108" s="15" t="s">
        <v>156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15" t="s">
        <v>81</v>
      </c>
      <c r="BK108" s="199">
        <f>ROUND(I108*H108,2)</f>
        <v>0</v>
      </c>
      <c r="BL108" s="15" t="s">
        <v>162</v>
      </c>
      <c r="BM108" s="198" t="s">
        <v>214</v>
      </c>
    </row>
    <row r="109" spans="1:65" s="2" customFormat="1" ht="16.5" customHeight="1">
      <c r="A109" s="32"/>
      <c r="B109" s="33"/>
      <c r="C109" s="200" t="s">
        <v>215</v>
      </c>
      <c r="D109" s="200" t="s">
        <v>192</v>
      </c>
      <c r="E109" s="201" t="s">
        <v>216</v>
      </c>
      <c r="F109" s="202" t="s">
        <v>217</v>
      </c>
      <c r="G109" s="203" t="s">
        <v>218</v>
      </c>
      <c r="H109" s="204">
        <v>1</v>
      </c>
      <c r="I109" s="205"/>
      <c r="J109" s="206">
        <f>ROUND(I109*H109,2)</f>
        <v>0</v>
      </c>
      <c r="K109" s="207"/>
      <c r="L109" s="208"/>
      <c r="M109" s="209" t="s">
        <v>19</v>
      </c>
      <c r="N109" s="210" t="s">
        <v>44</v>
      </c>
      <c r="O109" s="62"/>
      <c r="P109" s="196">
        <f>O109*H109</f>
        <v>0</v>
      </c>
      <c r="Q109" s="196">
        <v>0.23799999999999999</v>
      </c>
      <c r="R109" s="196">
        <f>Q109*H109</f>
        <v>0.23799999999999999</v>
      </c>
      <c r="S109" s="196">
        <v>0</v>
      </c>
      <c r="T109" s="197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98" t="s">
        <v>187</v>
      </c>
      <c r="AT109" s="198" t="s">
        <v>192</v>
      </c>
      <c r="AU109" s="198" t="s">
        <v>83</v>
      </c>
      <c r="AY109" s="15" t="s">
        <v>156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5" t="s">
        <v>81</v>
      </c>
      <c r="BK109" s="199">
        <f>ROUND(I109*H109,2)</f>
        <v>0</v>
      </c>
      <c r="BL109" s="15" t="s">
        <v>162</v>
      </c>
      <c r="BM109" s="198" t="s">
        <v>219</v>
      </c>
    </row>
    <row r="110" spans="1:65" s="12" customFormat="1" ht="22.9" customHeight="1">
      <c r="B110" s="170"/>
      <c r="C110" s="171"/>
      <c r="D110" s="172" t="s">
        <v>72</v>
      </c>
      <c r="E110" s="184" t="s">
        <v>191</v>
      </c>
      <c r="F110" s="184" t="s">
        <v>220</v>
      </c>
      <c r="G110" s="171"/>
      <c r="H110" s="171"/>
      <c r="I110" s="174"/>
      <c r="J110" s="185">
        <f>BK110</f>
        <v>0</v>
      </c>
      <c r="K110" s="171"/>
      <c r="L110" s="176"/>
      <c r="M110" s="177"/>
      <c r="N110" s="178"/>
      <c r="O110" s="178"/>
      <c r="P110" s="179">
        <f>SUM(P111:P115)</f>
        <v>0</v>
      </c>
      <c r="Q110" s="178"/>
      <c r="R110" s="179">
        <f>SUM(R111:R115)</f>
        <v>2.3899499999999997E-2</v>
      </c>
      <c r="S110" s="178"/>
      <c r="T110" s="180">
        <f>SUM(T111:T115)</f>
        <v>256.72149999999999</v>
      </c>
      <c r="AR110" s="181" t="s">
        <v>81</v>
      </c>
      <c r="AT110" s="182" t="s">
        <v>72</v>
      </c>
      <c r="AU110" s="182" t="s">
        <v>81</v>
      </c>
      <c r="AY110" s="181" t="s">
        <v>156</v>
      </c>
      <c r="BK110" s="183">
        <f>SUM(BK111:BK115)</f>
        <v>0</v>
      </c>
    </row>
    <row r="111" spans="1:65" s="2" customFormat="1" ht="16.5" customHeight="1">
      <c r="A111" s="32"/>
      <c r="B111" s="33"/>
      <c r="C111" s="186" t="s">
        <v>221</v>
      </c>
      <c r="D111" s="186" t="s">
        <v>158</v>
      </c>
      <c r="E111" s="187" t="s">
        <v>222</v>
      </c>
      <c r="F111" s="188" t="s">
        <v>223</v>
      </c>
      <c r="G111" s="189" t="s">
        <v>161</v>
      </c>
      <c r="H111" s="190">
        <v>16</v>
      </c>
      <c r="I111" s="191"/>
      <c r="J111" s="192">
        <f>ROUND(I111*H111,2)</f>
        <v>0</v>
      </c>
      <c r="K111" s="193"/>
      <c r="L111" s="37"/>
      <c r="M111" s="194" t="s">
        <v>19</v>
      </c>
      <c r="N111" s="195" t="s">
        <v>44</v>
      </c>
      <c r="O111" s="62"/>
      <c r="P111" s="196">
        <f>O111*H111</f>
        <v>0</v>
      </c>
      <c r="Q111" s="196">
        <v>0</v>
      </c>
      <c r="R111" s="196">
        <f>Q111*H111</f>
        <v>0</v>
      </c>
      <c r="S111" s="196">
        <v>0</v>
      </c>
      <c r="T111" s="197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98" t="s">
        <v>162</v>
      </c>
      <c r="AT111" s="198" t="s">
        <v>158</v>
      </c>
      <c r="AU111" s="198" t="s">
        <v>83</v>
      </c>
      <c r="AY111" s="15" t="s">
        <v>156</v>
      </c>
      <c r="BE111" s="199">
        <f>IF(N111="základní",J111,0)</f>
        <v>0</v>
      </c>
      <c r="BF111" s="199">
        <f>IF(N111="snížená",J111,0)</f>
        <v>0</v>
      </c>
      <c r="BG111" s="199">
        <f>IF(N111="zákl. přenesená",J111,0)</f>
        <v>0</v>
      </c>
      <c r="BH111" s="199">
        <f>IF(N111="sníž. přenesená",J111,0)</f>
        <v>0</v>
      </c>
      <c r="BI111" s="199">
        <f>IF(N111="nulová",J111,0)</f>
        <v>0</v>
      </c>
      <c r="BJ111" s="15" t="s">
        <v>81</v>
      </c>
      <c r="BK111" s="199">
        <f>ROUND(I111*H111,2)</f>
        <v>0</v>
      </c>
      <c r="BL111" s="15" t="s">
        <v>162</v>
      </c>
      <c r="BM111" s="198" t="s">
        <v>224</v>
      </c>
    </row>
    <row r="112" spans="1:65" s="2" customFormat="1" ht="16.5" customHeight="1">
      <c r="A112" s="32"/>
      <c r="B112" s="33"/>
      <c r="C112" s="186" t="s">
        <v>225</v>
      </c>
      <c r="D112" s="186" t="s">
        <v>158</v>
      </c>
      <c r="E112" s="187" t="s">
        <v>226</v>
      </c>
      <c r="F112" s="188" t="s">
        <v>227</v>
      </c>
      <c r="G112" s="189" t="s">
        <v>166</v>
      </c>
      <c r="H112" s="190">
        <v>8</v>
      </c>
      <c r="I112" s="191"/>
      <c r="J112" s="192">
        <f>ROUND(I112*H112,2)</f>
        <v>0</v>
      </c>
      <c r="K112" s="193"/>
      <c r="L112" s="37"/>
      <c r="M112" s="194" t="s">
        <v>19</v>
      </c>
      <c r="N112" s="195" t="s">
        <v>44</v>
      </c>
      <c r="O112" s="62"/>
      <c r="P112" s="196">
        <f>O112*H112</f>
        <v>0</v>
      </c>
      <c r="Q112" s="196">
        <v>0</v>
      </c>
      <c r="R112" s="196">
        <f>Q112*H112</f>
        <v>0</v>
      </c>
      <c r="S112" s="196">
        <v>0</v>
      </c>
      <c r="T112" s="197">
        <f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98" t="s">
        <v>162</v>
      </c>
      <c r="AT112" s="198" t="s">
        <v>158</v>
      </c>
      <c r="AU112" s="198" t="s">
        <v>83</v>
      </c>
      <c r="AY112" s="15" t="s">
        <v>156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15" t="s">
        <v>81</v>
      </c>
      <c r="BK112" s="199">
        <f>ROUND(I112*H112,2)</f>
        <v>0</v>
      </c>
      <c r="BL112" s="15" t="s">
        <v>162</v>
      </c>
      <c r="BM112" s="198" t="s">
        <v>228</v>
      </c>
    </row>
    <row r="113" spans="1:65" s="2" customFormat="1" ht="24" customHeight="1">
      <c r="A113" s="32"/>
      <c r="B113" s="33"/>
      <c r="C113" s="186" t="s">
        <v>229</v>
      </c>
      <c r="D113" s="186" t="s">
        <v>158</v>
      </c>
      <c r="E113" s="187" t="s">
        <v>230</v>
      </c>
      <c r="F113" s="188" t="s">
        <v>231</v>
      </c>
      <c r="G113" s="189" t="s">
        <v>166</v>
      </c>
      <c r="H113" s="190">
        <v>315</v>
      </c>
      <c r="I113" s="191"/>
      <c r="J113" s="192">
        <f>ROUND(I113*H113,2)</f>
        <v>0</v>
      </c>
      <c r="K113" s="193"/>
      <c r="L113" s="37"/>
      <c r="M113" s="194" t="s">
        <v>19</v>
      </c>
      <c r="N113" s="195" t="s">
        <v>44</v>
      </c>
      <c r="O113" s="62"/>
      <c r="P113" s="196">
        <f>O113*H113</f>
        <v>0</v>
      </c>
      <c r="Q113" s="196">
        <v>0</v>
      </c>
      <c r="R113" s="196">
        <f>Q113*H113</f>
        <v>0</v>
      </c>
      <c r="S113" s="196">
        <v>0.55000000000000004</v>
      </c>
      <c r="T113" s="197">
        <f>S113*H113</f>
        <v>173.25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98" t="s">
        <v>162</v>
      </c>
      <c r="AT113" s="198" t="s">
        <v>158</v>
      </c>
      <c r="AU113" s="198" t="s">
        <v>83</v>
      </c>
      <c r="AY113" s="15" t="s">
        <v>156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15" t="s">
        <v>81</v>
      </c>
      <c r="BK113" s="199">
        <f>ROUND(I113*H113,2)</f>
        <v>0</v>
      </c>
      <c r="BL113" s="15" t="s">
        <v>162</v>
      </c>
      <c r="BM113" s="198" t="s">
        <v>232</v>
      </c>
    </row>
    <row r="114" spans="1:65" s="2" customFormat="1" ht="24" customHeight="1">
      <c r="A114" s="32"/>
      <c r="B114" s="33"/>
      <c r="C114" s="186" t="s">
        <v>233</v>
      </c>
      <c r="D114" s="186" t="s">
        <v>158</v>
      </c>
      <c r="E114" s="187" t="s">
        <v>234</v>
      </c>
      <c r="F114" s="188" t="s">
        <v>235</v>
      </c>
      <c r="G114" s="189" t="s">
        <v>166</v>
      </c>
      <c r="H114" s="190">
        <v>50</v>
      </c>
      <c r="I114" s="191"/>
      <c r="J114" s="192">
        <f>ROUND(I114*H114,2)</f>
        <v>0</v>
      </c>
      <c r="K114" s="193"/>
      <c r="L114" s="37"/>
      <c r="M114" s="194" t="s">
        <v>19</v>
      </c>
      <c r="N114" s="195" t="s">
        <v>44</v>
      </c>
      <c r="O114" s="62"/>
      <c r="P114" s="196">
        <f>O114*H114</f>
        <v>0</v>
      </c>
      <c r="Q114" s="196">
        <v>0</v>
      </c>
      <c r="R114" s="196">
        <f>Q114*H114</f>
        <v>0</v>
      </c>
      <c r="S114" s="196">
        <v>0.65</v>
      </c>
      <c r="T114" s="197">
        <f>S114*H114</f>
        <v>32.5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98" t="s">
        <v>162</v>
      </c>
      <c r="AT114" s="198" t="s">
        <v>158</v>
      </c>
      <c r="AU114" s="198" t="s">
        <v>83</v>
      </c>
      <c r="AY114" s="15" t="s">
        <v>156</v>
      </c>
      <c r="BE114" s="199">
        <f>IF(N114="základní",J114,0)</f>
        <v>0</v>
      </c>
      <c r="BF114" s="199">
        <f>IF(N114="snížená",J114,0)</f>
        <v>0</v>
      </c>
      <c r="BG114" s="199">
        <f>IF(N114="zákl. přenesená",J114,0)</f>
        <v>0</v>
      </c>
      <c r="BH114" s="199">
        <f>IF(N114="sníž. přenesená",J114,0)</f>
        <v>0</v>
      </c>
      <c r="BI114" s="199">
        <f>IF(N114="nulová",J114,0)</f>
        <v>0</v>
      </c>
      <c r="BJ114" s="15" t="s">
        <v>81</v>
      </c>
      <c r="BK114" s="199">
        <f>ROUND(I114*H114,2)</f>
        <v>0</v>
      </c>
      <c r="BL114" s="15" t="s">
        <v>162</v>
      </c>
      <c r="BM114" s="198" t="s">
        <v>236</v>
      </c>
    </row>
    <row r="115" spans="1:65" s="2" customFormat="1" ht="16.5" customHeight="1">
      <c r="A115" s="32"/>
      <c r="B115" s="33"/>
      <c r="C115" s="186" t="s">
        <v>237</v>
      </c>
      <c r="D115" s="186" t="s">
        <v>158</v>
      </c>
      <c r="E115" s="187" t="s">
        <v>238</v>
      </c>
      <c r="F115" s="188" t="s">
        <v>239</v>
      </c>
      <c r="G115" s="189" t="s">
        <v>166</v>
      </c>
      <c r="H115" s="190">
        <v>21.15</v>
      </c>
      <c r="I115" s="191"/>
      <c r="J115" s="192">
        <f>ROUND(I115*H115,2)</f>
        <v>0</v>
      </c>
      <c r="K115" s="193"/>
      <c r="L115" s="37"/>
      <c r="M115" s="194" t="s">
        <v>19</v>
      </c>
      <c r="N115" s="195" t="s">
        <v>44</v>
      </c>
      <c r="O115" s="62"/>
      <c r="P115" s="196">
        <f>O115*H115</f>
        <v>0</v>
      </c>
      <c r="Q115" s="196">
        <v>1.1299999999999999E-3</v>
      </c>
      <c r="R115" s="196">
        <f>Q115*H115</f>
        <v>2.3899499999999997E-2</v>
      </c>
      <c r="S115" s="196">
        <v>2.41</v>
      </c>
      <c r="T115" s="197">
        <f>S115*H115</f>
        <v>50.971499999999999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98" t="s">
        <v>162</v>
      </c>
      <c r="AT115" s="198" t="s">
        <v>158</v>
      </c>
      <c r="AU115" s="198" t="s">
        <v>83</v>
      </c>
      <c r="AY115" s="15" t="s">
        <v>156</v>
      </c>
      <c r="BE115" s="199">
        <f>IF(N115="základní",J115,0)</f>
        <v>0</v>
      </c>
      <c r="BF115" s="199">
        <f>IF(N115="snížená",J115,0)</f>
        <v>0</v>
      </c>
      <c r="BG115" s="199">
        <f>IF(N115="zákl. přenesená",J115,0)</f>
        <v>0</v>
      </c>
      <c r="BH115" s="199">
        <f>IF(N115="sníž. přenesená",J115,0)</f>
        <v>0</v>
      </c>
      <c r="BI115" s="199">
        <f>IF(N115="nulová",J115,0)</f>
        <v>0</v>
      </c>
      <c r="BJ115" s="15" t="s">
        <v>81</v>
      </c>
      <c r="BK115" s="199">
        <f>ROUND(I115*H115,2)</f>
        <v>0</v>
      </c>
      <c r="BL115" s="15" t="s">
        <v>162</v>
      </c>
      <c r="BM115" s="198" t="s">
        <v>240</v>
      </c>
    </row>
    <row r="116" spans="1:65" s="12" customFormat="1" ht="22.9" customHeight="1">
      <c r="B116" s="170"/>
      <c r="C116" s="171"/>
      <c r="D116" s="172" t="s">
        <v>72</v>
      </c>
      <c r="E116" s="184" t="s">
        <v>241</v>
      </c>
      <c r="F116" s="184" t="s">
        <v>242</v>
      </c>
      <c r="G116" s="171"/>
      <c r="H116" s="171"/>
      <c r="I116" s="174"/>
      <c r="J116" s="185">
        <f>BK116</f>
        <v>0</v>
      </c>
      <c r="K116" s="171"/>
      <c r="L116" s="176"/>
      <c r="M116" s="177"/>
      <c r="N116" s="178"/>
      <c r="O116" s="178"/>
      <c r="P116" s="179">
        <f>SUM(P117:P121)</f>
        <v>0</v>
      </c>
      <c r="Q116" s="178"/>
      <c r="R116" s="179">
        <f>SUM(R117:R121)</f>
        <v>0</v>
      </c>
      <c r="S116" s="178"/>
      <c r="T116" s="180">
        <f>SUM(T117:T121)</f>
        <v>0</v>
      </c>
      <c r="AR116" s="181" t="s">
        <v>81</v>
      </c>
      <c r="AT116" s="182" t="s">
        <v>72</v>
      </c>
      <c r="AU116" s="182" t="s">
        <v>81</v>
      </c>
      <c r="AY116" s="181" t="s">
        <v>156</v>
      </c>
      <c r="BK116" s="183">
        <f>SUM(BK117:BK121)</f>
        <v>0</v>
      </c>
    </row>
    <row r="117" spans="1:65" s="2" customFormat="1" ht="16.5" customHeight="1">
      <c r="A117" s="32"/>
      <c r="B117" s="33"/>
      <c r="C117" s="186" t="s">
        <v>243</v>
      </c>
      <c r="D117" s="186" t="s">
        <v>158</v>
      </c>
      <c r="E117" s="187" t="s">
        <v>244</v>
      </c>
      <c r="F117" s="188" t="s">
        <v>245</v>
      </c>
      <c r="G117" s="189" t="s">
        <v>195</v>
      </c>
      <c r="H117" s="190">
        <v>264.08100000000002</v>
      </c>
      <c r="I117" s="191"/>
      <c r="J117" s="192">
        <f>ROUND(I117*H117,2)</f>
        <v>0</v>
      </c>
      <c r="K117" s="193"/>
      <c r="L117" s="37"/>
      <c r="M117" s="194" t="s">
        <v>19</v>
      </c>
      <c r="N117" s="195" t="s">
        <v>44</v>
      </c>
      <c r="O117" s="62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8" t="s">
        <v>162</v>
      </c>
      <c r="AT117" s="198" t="s">
        <v>158</v>
      </c>
      <c r="AU117" s="198" t="s">
        <v>83</v>
      </c>
      <c r="AY117" s="15" t="s">
        <v>156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5" t="s">
        <v>81</v>
      </c>
      <c r="BK117" s="199">
        <f>ROUND(I117*H117,2)</f>
        <v>0</v>
      </c>
      <c r="BL117" s="15" t="s">
        <v>162</v>
      </c>
      <c r="BM117" s="198" t="s">
        <v>246</v>
      </c>
    </row>
    <row r="118" spans="1:65" s="2" customFormat="1" ht="24" customHeight="1">
      <c r="A118" s="32"/>
      <c r="B118" s="33"/>
      <c r="C118" s="186" t="s">
        <v>247</v>
      </c>
      <c r="D118" s="186" t="s">
        <v>158</v>
      </c>
      <c r="E118" s="187" t="s">
        <v>248</v>
      </c>
      <c r="F118" s="188" t="s">
        <v>249</v>
      </c>
      <c r="G118" s="189" t="s">
        <v>195</v>
      </c>
      <c r="H118" s="190">
        <v>264.08100000000002</v>
      </c>
      <c r="I118" s="191"/>
      <c r="J118" s="192">
        <f>ROUND(I118*H118,2)</f>
        <v>0</v>
      </c>
      <c r="K118" s="193"/>
      <c r="L118" s="37"/>
      <c r="M118" s="194" t="s">
        <v>19</v>
      </c>
      <c r="N118" s="195" t="s">
        <v>44</v>
      </c>
      <c r="O118" s="62"/>
      <c r="P118" s="196">
        <f>O118*H118</f>
        <v>0</v>
      </c>
      <c r="Q118" s="196">
        <v>0</v>
      </c>
      <c r="R118" s="196">
        <f>Q118*H118</f>
        <v>0</v>
      </c>
      <c r="S118" s="196">
        <v>0</v>
      </c>
      <c r="T118" s="197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98" t="s">
        <v>162</v>
      </c>
      <c r="AT118" s="198" t="s">
        <v>158</v>
      </c>
      <c r="AU118" s="198" t="s">
        <v>83</v>
      </c>
      <c r="AY118" s="15" t="s">
        <v>156</v>
      </c>
      <c r="BE118" s="199">
        <f>IF(N118="základní",J118,0)</f>
        <v>0</v>
      </c>
      <c r="BF118" s="199">
        <f>IF(N118="snížená",J118,0)</f>
        <v>0</v>
      </c>
      <c r="BG118" s="199">
        <f>IF(N118="zákl. přenesená",J118,0)</f>
        <v>0</v>
      </c>
      <c r="BH118" s="199">
        <f>IF(N118="sníž. přenesená",J118,0)</f>
        <v>0</v>
      </c>
      <c r="BI118" s="199">
        <f>IF(N118="nulová",J118,0)</f>
        <v>0</v>
      </c>
      <c r="BJ118" s="15" t="s">
        <v>81</v>
      </c>
      <c r="BK118" s="199">
        <f>ROUND(I118*H118,2)</f>
        <v>0</v>
      </c>
      <c r="BL118" s="15" t="s">
        <v>162</v>
      </c>
      <c r="BM118" s="198" t="s">
        <v>250</v>
      </c>
    </row>
    <row r="119" spans="1:65" s="2" customFormat="1" ht="24" customHeight="1">
      <c r="A119" s="32"/>
      <c r="B119" s="33"/>
      <c r="C119" s="186" t="s">
        <v>251</v>
      </c>
      <c r="D119" s="186" t="s">
        <v>158</v>
      </c>
      <c r="E119" s="187" t="s">
        <v>252</v>
      </c>
      <c r="F119" s="188" t="s">
        <v>253</v>
      </c>
      <c r="G119" s="189" t="s">
        <v>195</v>
      </c>
      <c r="H119" s="190">
        <v>5</v>
      </c>
      <c r="I119" s="191"/>
      <c r="J119" s="192">
        <f>ROUND(I119*H119,2)</f>
        <v>0</v>
      </c>
      <c r="K119" s="193"/>
      <c r="L119" s="37"/>
      <c r="M119" s="194" t="s">
        <v>19</v>
      </c>
      <c r="N119" s="195" t="s">
        <v>44</v>
      </c>
      <c r="O119" s="62"/>
      <c r="P119" s="196">
        <f>O119*H119</f>
        <v>0</v>
      </c>
      <c r="Q119" s="196">
        <v>0</v>
      </c>
      <c r="R119" s="196">
        <f>Q119*H119</f>
        <v>0</v>
      </c>
      <c r="S119" s="196">
        <v>0</v>
      </c>
      <c r="T119" s="197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8" t="s">
        <v>162</v>
      </c>
      <c r="AT119" s="198" t="s">
        <v>158</v>
      </c>
      <c r="AU119" s="198" t="s">
        <v>83</v>
      </c>
      <c r="AY119" s="15" t="s">
        <v>156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5" t="s">
        <v>81</v>
      </c>
      <c r="BK119" s="199">
        <f>ROUND(I119*H119,2)</f>
        <v>0</v>
      </c>
      <c r="BL119" s="15" t="s">
        <v>162</v>
      </c>
      <c r="BM119" s="198" t="s">
        <v>254</v>
      </c>
    </row>
    <row r="120" spans="1:65" s="2" customFormat="1" ht="24" customHeight="1">
      <c r="A120" s="32"/>
      <c r="B120" s="33"/>
      <c r="C120" s="186" t="s">
        <v>255</v>
      </c>
      <c r="D120" s="186" t="s">
        <v>158</v>
      </c>
      <c r="E120" s="187" t="s">
        <v>256</v>
      </c>
      <c r="F120" s="188" t="s">
        <v>257</v>
      </c>
      <c r="G120" s="189" t="s">
        <v>195</v>
      </c>
      <c r="H120" s="190">
        <v>2.3580000000000001</v>
      </c>
      <c r="I120" s="191"/>
      <c r="J120" s="192">
        <f>ROUND(I120*H120,2)</f>
        <v>0</v>
      </c>
      <c r="K120" s="193"/>
      <c r="L120" s="37"/>
      <c r="M120" s="194" t="s">
        <v>19</v>
      </c>
      <c r="N120" s="195" t="s">
        <v>44</v>
      </c>
      <c r="O120" s="62"/>
      <c r="P120" s="196">
        <f>O120*H120</f>
        <v>0</v>
      </c>
      <c r="Q120" s="196">
        <v>0</v>
      </c>
      <c r="R120" s="196">
        <f>Q120*H120</f>
        <v>0</v>
      </c>
      <c r="S120" s="196">
        <v>0</v>
      </c>
      <c r="T120" s="197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8" t="s">
        <v>162</v>
      </c>
      <c r="AT120" s="198" t="s">
        <v>158</v>
      </c>
      <c r="AU120" s="198" t="s">
        <v>83</v>
      </c>
      <c r="AY120" s="15" t="s">
        <v>156</v>
      </c>
      <c r="BE120" s="199">
        <f>IF(N120="základní",J120,0)</f>
        <v>0</v>
      </c>
      <c r="BF120" s="199">
        <f>IF(N120="snížená",J120,0)</f>
        <v>0</v>
      </c>
      <c r="BG120" s="199">
        <f>IF(N120="zákl. přenesená",J120,0)</f>
        <v>0</v>
      </c>
      <c r="BH120" s="199">
        <f>IF(N120="sníž. přenesená",J120,0)</f>
        <v>0</v>
      </c>
      <c r="BI120" s="199">
        <f>IF(N120="nulová",J120,0)</f>
        <v>0</v>
      </c>
      <c r="BJ120" s="15" t="s">
        <v>81</v>
      </c>
      <c r="BK120" s="199">
        <f>ROUND(I120*H120,2)</f>
        <v>0</v>
      </c>
      <c r="BL120" s="15" t="s">
        <v>162</v>
      </c>
      <c r="BM120" s="198" t="s">
        <v>258</v>
      </c>
    </row>
    <row r="121" spans="1:65" s="2" customFormat="1" ht="24" customHeight="1">
      <c r="A121" s="32"/>
      <c r="B121" s="33"/>
      <c r="C121" s="186" t="s">
        <v>259</v>
      </c>
      <c r="D121" s="186" t="s">
        <v>158</v>
      </c>
      <c r="E121" s="187" t="s">
        <v>260</v>
      </c>
      <c r="F121" s="188" t="s">
        <v>261</v>
      </c>
      <c r="G121" s="189" t="s">
        <v>195</v>
      </c>
      <c r="H121" s="190">
        <v>256.72199999999998</v>
      </c>
      <c r="I121" s="191"/>
      <c r="J121" s="192">
        <f>ROUND(I121*H121,2)</f>
        <v>0</v>
      </c>
      <c r="K121" s="193"/>
      <c r="L121" s="37"/>
      <c r="M121" s="194" t="s">
        <v>19</v>
      </c>
      <c r="N121" s="195" t="s">
        <v>44</v>
      </c>
      <c r="O121" s="62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8" t="s">
        <v>162</v>
      </c>
      <c r="AT121" s="198" t="s">
        <v>158</v>
      </c>
      <c r="AU121" s="198" t="s">
        <v>83</v>
      </c>
      <c r="AY121" s="15" t="s">
        <v>156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5" t="s">
        <v>81</v>
      </c>
      <c r="BK121" s="199">
        <f>ROUND(I121*H121,2)</f>
        <v>0</v>
      </c>
      <c r="BL121" s="15" t="s">
        <v>162</v>
      </c>
      <c r="BM121" s="198" t="s">
        <v>262</v>
      </c>
    </row>
    <row r="122" spans="1:65" s="12" customFormat="1" ht="25.9" customHeight="1">
      <c r="B122" s="170"/>
      <c r="C122" s="171"/>
      <c r="D122" s="172" t="s">
        <v>72</v>
      </c>
      <c r="E122" s="173" t="s">
        <v>263</v>
      </c>
      <c r="F122" s="173" t="s">
        <v>264</v>
      </c>
      <c r="G122" s="171"/>
      <c r="H122" s="171"/>
      <c r="I122" s="174"/>
      <c r="J122" s="175">
        <f>BK122</f>
        <v>0</v>
      </c>
      <c r="K122" s="171"/>
      <c r="L122" s="176"/>
      <c r="M122" s="177"/>
      <c r="N122" s="178"/>
      <c r="O122" s="178"/>
      <c r="P122" s="179">
        <f>P123+P126</f>
        <v>0</v>
      </c>
      <c r="Q122" s="178"/>
      <c r="R122" s="179">
        <f>R123+R126</f>
        <v>5.0000000000000002E-5</v>
      </c>
      <c r="S122" s="178"/>
      <c r="T122" s="180">
        <f>T123+T126</f>
        <v>2.3592550000000001</v>
      </c>
      <c r="AR122" s="181" t="s">
        <v>83</v>
      </c>
      <c r="AT122" s="182" t="s">
        <v>72</v>
      </c>
      <c r="AU122" s="182" t="s">
        <v>73</v>
      </c>
      <c r="AY122" s="181" t="s">
        <v>156</v>
      </c>
      <c r="BK122" s="183">
        <f>BK123+BK126</f>
        <v>0</v>
      </c>
    </row>
    <row r="123" spans="1:65" s="12" customFormat="1" ht="22.9" customHeight="1">
      <c r="B123" s="170"/>
      <c r="C123" s="171"/>
      <c r="D123" s="172" t="s">
        <v>72</v>
      </c>
      <c r="E123" s="184" t="s">
        <v>265</v>
      </c>
      <c r="F123" s="184" t="s">
        <v>266</v>
      </c>
      <c r="G123" s="171"/>
      <c r="H123" s="171"/>
      <c r="I123" s="174"/>
      <c r="J123" s="185">
        <f>BK123</f>
        <v>0</v>
      </c>
      <c r="K123" s="171"/>
      <c r="L123" s="176"/>
      <c r="M123" s="177"/>
      <c r="N123" s="178"/>
      <c r="O123" s="178"/>
      <c r="P123" s="179">
        <f>SUM(P124:P125)</f>
        <v>0</v>
      </c>
      <c r="Q123" s="178"/>
      <c r="R123" s="179">
        <f>SUM(R124:R125)</f>
        <v>0</v>
      </c>
      <c r="S123" s="178"/>
      <c r="T123" s="180">
        <f>SUM(T124:T125)</f>
        <v>2.3592550000000001</v>
      </c>
      <c r="AR123" s="181" t="s">
        <v>83</v>
      </c>
      <c r="AT123" s="182" t="s">
        <v>72</v>
      </c>
      <c r="AU123" s="182" t="s">
        <v>81</v>
      </c>
      <c r="AY123" s="181" t="s">
        <v>156</v>
      </c>
      <c r="BK123" s="183">
        <f>SUM(BK124:BK125)</f>
        <v>0</v>
      </c>
    </row>
    <row r="124" spans="1:65" s="2" customFormat="1" ht="16.5" customHeight="1">
      <c r="A124" s="32"/>
      <c r="B124" s="33"/>
      <c r="C124" s="186" t="s">
        <v>267</v>
      </c>
      <c r="D124" s="186" t="s">
        <v>158</v>
      </c>
      <c r="E124" s="187" t="s">
        <v>268</v>
      </c>
      <c r="F124" s="188" t="s">
        <v>269</v>
      </c>
      <c r="G124" s="189" t="s">
        <v>161</v>
      </c>
      <c r="H124" s="190">
        <v>129.15</v>
      </c>
      <c r="I124" s="191"/>
      <c r="J124" s="192">
        <f>ROUND(I124*H124,2)</f>
        <v>0</v>
      </c>
      <c r="K124" s="193"/>
      <c r="L124" s="37"/>
      <c r="M124" s="194" t="s">
        <v>19</v>
      </c>
      <c r="N124" s="195" t="s">
        <v>44</v>
      </c>
      <c r="O124" s="62"/>
      <c r="P124" s="196">
        <f>O124*H124</f>
        <v>0</v>
      </c>
      <c r="Q124" s="196">
        <v>0</v>
      </c>
      <c r="R124" s="196">
        <f>Q124*H124</f>
        <v>0</v>
      </c>
      <c r="S124" s="196">
        <v>1.7780000000000001E-2</v>
      </c>
      <c r="T124" s="197">
        <f>S124*H124</f>
        <v>2.296287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8" t="s">
        <v>270</v>
      </c>
      <c r="AT124" s="198" t="s">
        <v>158</v>
      </c>
      <c r="AU124" s="198" t="s">
        <v>83</v>
      </c>
      <c r="AY124" s="15" t="s">
        <v>156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5" t="s">
        <v>81</v>
      </c>
      <c r="BK124" s="199">
        <f>ROUND(I124*H124,2)</f>
        <v>0</v>
      </c>
      <c r="BL124" s="15" t="s">
        <v>270</v>
      </c>
      <c r="BM124" s="198" t="s">
        <v>271</v>
      </c>
    </row>
    <row r="125" spans="1:65" s="2" customFormat="1" ht="16.5" customHeight="1">
      <c r="A125" s="32"/>
      <c r="B125" s="33"/>
      <c r="C125" s="186" t="s">
        <v>272</v>
      </c>
      <c r="D125" s="186" t="s">
        <v>158</v>
      </c>
      <c r="E125" s="187" t="s">
        <v>273</v>
      </c>
      <c r="F125" s="188" t="s">
        <v>274</v>
      </c>
      <c r="G125" s="189" t="s">
        <v>275</v>
      </c>
      <c r="H125" s="190">
        <v>13.6</v>
      </c>
      <c r="I125" s="191"/>
      <c r="J125" s="192">
        <f>ROUND(I125*H125,2)</f>
        <v>0</v>
      </c>
      <c r="K125" s="193"/>
      <c r="L125" s="37"/>
      <c r="M125" s="194" t="s">
        <v>19</v>
      </c>
      <c r="N125" s="195" t="s">
        <v>44</v>
      </c>
      <c r="O125" s="62"/>
      <c r="P125" s="196">
        <f>O125*H125</f>
        <v>0</v>
      </c>
      <c r="Q125" s="196">
        <v>0</v>
      </c>
      <c r="R125" s="196">
        <f>Q125*H125</f>
        <v>0</v>
      </c>
      <c r="S125" s="196">
        <v>4.6299999999999996E-3</v>
      </c>
      <c r="T125" s="197">
        <f>S125*H125</f>
        <v>6.2967999999999996E-2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8" t="s">
        <v>270</v>
      </c>
      <c r="AT125" s="198" t="s">
        <v>158</v>
      </c>
      <c r="AU125" s="198" t="s">
        <v>83</v>
      </c>
      <c r="AY125" s="15" t="s">
        <v>156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5" t="s">
        <v>81</v>
      </c>
      <c r="BK125" s="199">
        <f>ROUND(I125*H125,2)</f>
        <v>0</v>
      </c>
      <c r="BL125" s="15" t="s">
        <v>270</v>
      </c>
      <c r="BM125" s="198" t="s">
        <v>276</v>
      </c>
    </row>
    <row r="126" spans="1:65" s="12" customFormat="1" ht="22.9" customHeight="1">
      <c r="B126" s="170"/>
      <c r="C126" s="171"/>
      <c r="D126" s="172" t="s">
        <v>72</v>
      </c>
      <c r="E126" s="184" t="s">
        <v>277</v>
      </c>
      <c r="F126" s="184" t="s">
        <v>278</v>
      </c>
      <c r="G126" s="171"/>
      <c r="H126" s="171"/>
      <c r="I126" s="174"/>
      <c r="J126" s="185">
        <f>BK126</f>
        <v>0</v>
      </c>
      <c r="K126" s="171"/>
      <c r="L126" s="176"/>
      <c r="M126" s="177"/>
      <c r="N126" s="178"/>
      <c r="O126" s="178"/>
      <c r="P126" s="179">
        <f>P127</f>
        <v>0</v>
      </c>
      <c r="Q126" s="178"/>
      <c r="R126" s="179">
        <f>R127</f>
        <v>5.0000000000000002E-5</v>
      </c>
      <c r="S126" s="178"/>
      <c r="T126" s="180">
        <f>T127</f>
        <v>0</v>
      </c>
      <c r="AR126" s="181" t="s">
        <v>83</v>
      </c>
      <c r="AT126" s="182" t="s">
        <v>72</v>
      </c>
      <c r="AU126" s="182" t="s">
        <v>81</v>
      </c>
      <c r="AY126" s="181" t="s">
        <v>156</v>
      </c>
      <c r="BK126" s="183">
        <f>BK127</f>
        <v>0</v>
      </c>
    </row>
    <row r="127" spans="1:65" s="2" customFormat="1" ht="16.5" customHeight="1">
      <c r="A127" s="32"/>
      <c r="B127" s="33"/>
      <c r="C127" s="186" t="s">
        <v>279</v>
      </c>
      <c r="D127" s="186" t="s">
        <v>158</v>
      </c>
      <c r="E127" s="187" t="s">
        <v>280</v>
      </c>
      <c r="F127" s="188" t="s">
        <v>281</v>
      </c>
      <c r="G127" s="189" t="s">
        <v>282</v>
      </c>
      <c r="H127" s="190">
        <v>1</v>
      </c>
      <c r="I127" s="191"/>
      <c r="J127" s="192">
        <f>ROUND(I127*H127,2)</f>
        <v>0</v>
      </c>
      <c r="K127" s="193"/>
      <c r="L127" s="37"/>
      <c r="M127" s="194" t="s">
        <v>19</v>
      </c>
      <c r="N127" s="195" t="s">
        <v>44</v>
      </c>
      <c r="O127" s="62"/>
      <c r="P127" s="196">
        <f>O127*H127</f>
        <v>0</v>
      </c>
      <c r="Q127" s="196">
        <v>5.0000000000000002E-5</v>
      </c>
      <c r="R127" s="196">
        <f>Q127*H127</f>
        <v>5.0000000000000002E-5</v>
      </c>
      <c r="S127" s="196">
        <v>0</v>
      </c>
      <c r="T127" s="197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8" t="s">
        <v>270</v>
      </c>
      <c r="AT127" s="198" t="s">
        <v>158</v>
      </c>
      <c r="AU127" s="198" t="s">
        <v>83</v>
      </c>
      <c r="AY127" s="15" t="s">
        <v>156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5" t="s">
        <v>81</v>
      </c>
      <c r="BK127" s="199">
        <f>ROUND(I127*H127,2)</f>
        <v>0</v>
      </c>
      <c r="BL127" s="15" t="s">
        <v>270</v>
      </c>
      <c r="BM127" s="198" t="s">
        <v>283</v>
      </c>
    </row>
    <row r="128" spans="1:65" s="12" customFormat="1" ht="25.9" customHeight="1">
      <c r="B128" s="170"/>
      <c r="C128" s="171"/>
      <c r="D128" s="172" t="s">
        <v>72</v>
      </c>
      <c r="E128" s="173" t="s">
        <v>284</v>
      </c>
      <c r="F128" s="173" t="s">
        <v>285</v>
      </c>
      <c r="G128" s="171"/>
      <c r="H128" s="171"/>
      <c r="I128" s="174"/>
      <c r="J128" s="175">
        <f>BK128</f>
        <v>0</v>
      </c>
      <c r="K128" s="171"/>
      <c r="L128" s="176"/>
      <c r="M128" s="177"/>
      <c r="N128" s="178"/>
      <c r="O128" s="178"/>
      <c r="P128" s="179">
        <f>P129</f>
        <v>0</v>
      </c>
      <c r="Q128" s="178"/>
      <c r="R128" s="179">
        <f>R129</f>
        <v>0</v>
      </c>
      <c r="S128" s="178"/>
      <c r="T128" s="180">
        <f>T129</f>
        <v>0</v>
      </c>
      <c r="AR128" s="181" t="s">
        <v>162</v>
      </c>
      <c r="AT128" s="182" t="s">
        <v>72</v>
      </c>
      <c r="AU128" s="182" t="s">
        <v>73</v>
      </c>
      <c r="AY128" s="181" t="s">
        <v>156</v>
      </c>
      <c r="BK128" s="183">
        <f>BK129</f>
        <v>0</v>
      </c>
    </row>
    <row r="129" spans="1:65" s="12" customFormat="1" ht="22.9" customHeight="1">
      <c r="B129" s="170"/>
      <c r="C129" s="171"/>
      <c r="D129" s="172" t="s">
        <v>72</v>
      </c>
      <c r="E129" s="184" t="s">
        <v>286</v>
      </c>
      <c r="F129" s="184" t="s">
        <v>287</v>
      </c>
      <c r="G129" s="171"/>
      <c r="H129" s="171"/>
      <c r="I129" s="174"/>
      <c r="J129" s="185">
        <f>BK129</f>
        <v>0</v>
      </c>
      <c r="K129" s="171"/>
      <c r="L129" s="176"/>
      <c r="M129" s="177"/>
      <c r="N129" s="178"/>
      <c r="O129" s="178"/>
      <c r="P129" s="179">
        <f>SUM(P130:P137)</f>
        <v>0</v>
      </c>
      <c r="Q129" s="178"/>
      <c r="R129" s="179">
        <f>SUM(R130:R137)</f>
        <v>0</v>
      </c>
      <c r="S129" s="178"/>
      <c r="T129" s="180">
        <f>SUM(T130:T137)</f>
        <v>0</v>
      </c>
      <c r="AR129" s="181" t="s">
        <v>162</v>
      </c>
      <c r="AT129" s="182" t="s">
        <v>72</v>
      </c>
      <c r="AU129" s="182" t="s">
        <v>81</v>
      </c>
      <c r="AY129" s="181" t="s">
        <v>156</v>
      </c>
      <c r="BK129" s="183">
        <f>SUM(BK130:BK137)</f>
        <v>0</v>
      </c>
    </row>
    <row r="130" spans="1:65" s="2" customFormat="1" ht="16.5" customHeight="1">
      <c r="A130" s="32"/>
      <c r="B130" s="33"/>
      <c r="C130" s="186" t="s">
        <v>288</v>
      </c>
      <c r="D130" s="186" t="s">
        <v>158</v>
      </c>
      <c r="E130" s="187" t="s">
        <v>289</v>
      </c>
      <c r="F130" s="188" t="s">
        <v>290</v>
      </c>
      <c r="G130" s="189" t="s">
        <v>282</v>
      </c>
      <c r="H130" s="190">
        <v>1</v>
      </c>
      <c r="I130" s="191"/>
      <c r="J130" s="192">
        <f t="shared" ref="J130:J137" si="10">ROUND(I130*H130,2)</f>
        <v>0</v>
      </c>
      <c r="K130" s="193"/>
      <c r="L130" s="37"/>
      <c r="M130" s="194" t="s">
        <v>19</v>
      </c>
      <c r="N130" s="195" t="s">
        <v>44</v>
      </c>
      <c r="O130" s="62"/>
      <c r="P130" s="196">
        <f t="shared" ref="P130:P137" si="11">O130*H130</f>
        <v>0</v>
      </c>
      <c r="Q130" s="196">
        <v>0</v>
      </c>
      <c r="R130" s="196">
        <f t="shared" ref="R130:R137" si="12">Q130*H130</f>
        <v>0</v>
      </c>
      <c r="S130" s="196">
        <v>0</v>
      </c>
      <c r="T130" s="197">
        <f t="shared" ref="T130:T137" si="13"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8" t="s">
        <v>291</v>
      </c>
      <c r="AT130" s="198" t="s">
        <v>158</v>
      </c>
      <c r="AU130" s="198" t="s">
        <v>83</v>
      </c>
      <c r="AY130" s="15" t="s">
        <v>156</v>
      </c>
      <c r="BE130" s="199">
        <f t="shared" ref="BE130:BE137" si="14">IF(N130="základní",J130,0)</f>
        <v>0</v>
      </c>
      <c r="BF130" s="199">
        <f t="shared" ref="BF130:BF137" si="15">IF(N130="snížená",J130,0)</f>
        <v>0</v>
      </c>
      <c r="BG130" s="199">
        <f t="shared" ref="BG130:BG137" si="16">IF(N130="zákl. přenesená",J130,0)</f>
        <v>0</v>
      </c>
      <c r="BH130" s="199">
        <f t="shared" ref="BH130:BH137" si="17">IF(N130="sníž. přenesená",J130,0)</f>
        <v>0</v>
      </c>
      <c r="BI130" s="199">
        <f t="shared" ref="BI130:BI137" si="18">IF(N130="nulová",J130,0)</f>
        <v>0</v>
      </c>
      <c r="BJ130" s="15" t="s">
        <v>81</v>
      </c>
      <c r="BK130" s="199">
        <f t="shared" ref="BK130:BK137" si="19">ROUND(I130*H130,2)</f>
        <v>0</v>
      </c>
      <c r="BL130" s="15" t="s">
        <v>291</v>
      </c>
      <c r="BM130" s="198" t="s">
        <v>292</v>
      </c>
    </row>
    <row r="131" spans="1:65" s="2" customFormat="1" ht="16.5" customHeight="1">
      <c r="A131" s="32"/>
      <c r="B131" s="33"/>
      <c r="C131" s="186" t="s">
        <v>293</v>
      </c>
      <c r="D131" s="186" t="s">
        <v>158</v>
      </c>
      <c r="E131" s="187" t="s">
        <v>294</v>
      </c>
      <c r="F131" s="188" t="s">
        <v>295</v>
      </c>
      <c r="G131" s="189" t="s">
        <v>282</v>
      </c>
      <c r="H131" s="190">
        <v>1</v>
      </c>
      <c r="I131" s="191"/>
      <c r="J131" s="192">
        <f t="shared" si="10"/>
        <v>0</v>
      </c>
      <c r="K131" s="193"/>
      <c r="L131" s="37"/>
      <c r="M131" s="194" t="s">
        <v>19</v>
      </c>
      <c r="N131" s="195" t="s">
        <v>44</v>
      </c>
      <c r="O131" s="62"/>
      <c r="P131" s="196">
        <f t="shared" si="11"/>
        <v>0</v>
      </c>
      <c r="Q131" s="196">
        <v>0</v>
      </c>
      <c r="R131" s="196">
        <f t="shared" si="12"/>
        <v>0</v>
      </c>
      <c r="S131" s="196">
        <v>0</v>
      </c>
      <c r="T131" s="197">
        <f t="shared" si="1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8" t="s">
        <v>291</v>
      </c>
      <c r="AT131" s="198" t="s">
        <v>158</v>
      </c>
      <c r="AU131" s="198" t="s">
        <v>83</v>
      </c>
      <c r="AY131" s="15" t="s">
        <v>156</v>
      </c>
      <c r="BE131" s="199">
        <f t="shared" si="14"/>
        <v>0</v>
      </c>
      <c r="BF131" s="199">
        <f t="shared" si="15"/>
        <v>0</v>
      </c>
      <c r="BG131" s="199">
        <f t="shared" si="16"/>
        <v>0</v>
      </c>
      <c r="BH131" s="199">
        <f t="shared" si="17"/>
        <v>0</v>
      </c>
      <c r="BI131" s="199">
        <f t="shared" si="18"/>
        <v>0</v>
      </c>
      <c r="BJ131" s="15" t="s">
        <v>81</v>
      </c>
      <c r="BK131" s="199">
        <f t="shared" si="19"/>
        <v>0</v>
      </c>
      <c r="BL131" s="15" t="s">
        <v>291</v>
      </c>
      <c r="BM131" s="198" t="s">
        <v>296</v>
      </c>
    </row>
    <row r="132" spans="1:65" s="2" customFormat="1" ht="16.5" customHeight="1">
      <c r="A132" s="32"/>
      <c r="B132" s="33"/>
      <c r="C132" s="186" t="s">
        <v>297</v>
      </c>
      <c r="D132" s="186" t="s">
        <v>158</v>
      </c>
      <c r="E132" s="187" t="s">
        <v>298</v>
      </c>
      <c r="F132" s="188" t="s">
        <v>299</v>
      </c>
      <c r="G132" s="189" t="s">
        <v>282</v>
      </c>
      <c r="H132" s="190">
        <v>1</v>
      </c>
      <c r="I132" s="191"/>
      <c r="J132" s="192">
        <f t="shared" si="10"/>
        <v>0</v>
      </c>
      <c r="K132" s="193"/>
      <c r="L132" s="37"/>
      <c r="M132" s="194" t="s">
        <v>19</v>
      </c>
      <c r="N132" s="195" t="s">
        <v>44</v>
      </c>
      <c r="O132" s="62"/>
      <c r="P132" s="196">
        <f t="shared" si="11"/>
        <v>0</v>
      </c>
      <c r="Q132" s="196">
        <v>0</v>
      </c>
      <c r="R132" s="196">
        <f t="shared" si="12"/>
        <v>0</v>
      </c>
      <c r="S132" s="196">
        <v>0</v>
      </c>
      <c r="T132" s="197">
        <f t="shared" si="1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8" t="s">
        <v>291</v>
      </c>
      <c r="AT132" s="198" t="s">
        <v>158</v>
      </c>
      <c r="AU132" s="198" t="s">
        <v>83</v>
      </c>
      <c r="AY132" s="15" t="s">
        <v>156</v>
      </c>
      <c r="BE132" s="199">
        <f t="shared" si="14"/>
        <v>0</v>
      </c>
      <c r="BF132" s="199">
        <f t="shared" si="15"/>
        <v>0</v>
      </c>
      <c r="BG132" s="199">
        <f t="shared" si="16"/>
        <v>0</v>
      </c>
      <c r="BH132" s="199">
        <f t="shared" si="17"/>
        <v>0</v>
      </c>
      <c r="BI132" s="199">
        <f t="shared" si="18"/>
        <v>0</v>
      </c>
      <c r="BJ132" s="15" t="s">
        <v>81</v>
      </c>
      <c r="BK132" s="199">
        <f t="shared" si="19"/>
        <v>0</v>
      </c>
      <c r="BL132" s="15" t="s">
        <v>291</v>
      </c>
      <c r="BM132" s="198" t="s">
        <v>300</v>
      </c>
    </row>
    <row r="133" spans="1:65" s="2" customFormat="1" ht="16.5" customHeight="1">
      <c r="A133" s="32"/>
      <c r="B133" s="33"/>
      <c r="C133" s="186" t="s">
        <v>14</v>
      </c>
      <c r="D133" s="186" t="s">
        <v>158</v>
      </c>
      <c r="E133" s="187" t="s">
        <v>301</v>
      </c>
      <c r="F133" s="188" t="s">
        <v>302</v>
      </c>
      <c r="G133" s="189" t="s">
        <v>282</v>
      </c>
      <c r="H133" s="190">
        <v>1</v>
      </c>
      <c r="I133" s="191"/>
      <c r="J133" s="192">
        <f t="shared" si="10"/>
        <v>0</v>
      </c>
      <c r="K133" s="193"/>
      <c r="L133" s="37"/>
      <c r="M133" s="194" t="s">
        <v>19</v>
      </c>
      <c r="N133" s="195" t="s">
        <v>44</v>
      </c>
      <c r="O133" s="62"/>
      <c r="P133" s="196">
        <f t="shared" si="11"/>
        <v>0</v>
      </c>
      <c r="Q133" s="196">
        <v>0</v>
      </c>
      <c r="R133" s="196">
        <f t="shared" si="12"/>
        <v>0</v>
      </c>
      <c r="S133" s="196">
        <v>0</v>
      </c>
      <c r="T133" s="197">
        <f t="shared" si="1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8" t="s">
        <v>291</v>
      </c>
      <c r="AT133" s="198" t="s">
        <v>158</v>
      </c>
      <c r="AU133" s="198" t="s">
        <v>83</v>
      </c>
      <c r="AY133" s="15" t="s">
        <v>156</v>
      </c>
      <c r="BE133" s="199">
        <f t="shared" si="14"/>
        <v>0</v>
      </c>
      <c r="BF133" s="199">
        <f t="shared" si="15"/>
        <v>0</v>
      </c>
      <c r="BG133" s="199">
        <f t="shared" si="16"/>
        <v>0</v>
      </c>
      <c r="BH133" s="199">
        <f t="shared" si="17"/>
        <v>0</v>
      </c>
      <c r="BI133" s="199">
        <f t="shared" si="18"/>
        <v>0</v>
      </c>
      <c r="BJ133" s="15" t="s">
        <v>81</v>
      </c>
      <c r="BK133" s="199">
        <f t="shared" si="19"/>
        <v>0</v>
      </c>
      <c r="BL133" s="15" t="s">
        <v>291</v>
      </c>
      <c r="BM133" s="198" t="s">
        <v>303</v>
      </c>
    </row>
    <row r="134" spans="1:65" s="2" customFormat="1" ht="16.5" customHeight="1">
      <c r="A134" s="32"/>
      <c r="B134" s="33"/>
      <c r="C134" s="186" t="s">
        <v>304</v>
      </c>
      <c r="D134" s="186" t="s">
        <v>158</v>
      </c>
      <c r="E134" s="187" t="s">
        <v>305</v>
      </c>
      <c r="F134" s="188" t="s">
        <v>306</v>
      </c>
      <c r="G134" s="189" t="s">
        <v>282</v>
      </c>
      <c r="H134" s="190">
        <v>1</v>
      </c>
      <c r="I134" s="191"/>
      <c r="J134" s="192">
        <f t="shared" si="10"/>
        <v>0</v>
      </c>
      <c r="K134" s="193"/>
      <c r="L134" s="37"/>
      <c r="M134" s="194" t="s">
        <v>19</v>
      </c>
      <c r="N134" s="195" t="s">
        <v>44</v>
      </c>
      <c r="O134" s="62"/>
      <c r="P134" s="196">
        <f t="shared" si="11"/>
        <v>0</v>
      </c>
      <c r="Q134" s="196">
        <v>0</v>
      </c>
      <c r="R134" s="196">
        <f t="shared" si="12"/>
        <v>0</v>
      </c>
      <c r="S134" s="196">
        <v>0</v>
      </c>
      <c r="T134" s="197">
        <f t="shared" si="1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8" t="s">
        <v>291</v>
      </c>
      <c r="AT134" s="198" t="s">
        <v>158</v>
      </c>
      <c r="AU134" s="198" t="s">
        <v>83</v>
      </c>
      <c r="AY134" s="15" t="s">
        <v>156</v>
      </c>
      <c r="BE134" s="199">
        <f t="shared" si="14"/>
        <v>0</v>
      </c>
      <c r="BF134" s="199">
        <f t="shared" si="15"/>
        <v>0</v>
      </c>
      <c r="BG134" s="199">
        <f t="shared" si="16"/>
        <v>0</v>
      </c>
      <c r="BH134" s="199">
        <f t="shared" si="17"/>
        <v>0</v>
      </c>
      <c r="BI134" s="199">
        <f t="shared" si="18"/>
        <v>0</v>
      </c>
      <c r="BJ134" s="15" t="s">
        <v>81</v>
      </c>
      <c r="BK134" s="199">
        <f t="shared" si="19"/>
        <v>0</v>
      </c>
      <c r="BL134" s="15" t="s">
        <v>291</v>
      </c>
      <c r="BM134" s="198" t="s">
        <v>307</v>
      </c>
    </row>
    <row r="135" spans="1:65" s="2" customFormat="1" ht="16.5" customHeight="1">
      <c r="A135" s="32"/>
      <c r="B135" s="33"/>
      <c r="C135" s="186" t="s">
        <v>308</v>
      </c>
      <c r="D135" s="186" t="s">
        <v>158</v>
      </c>
      <c r="E135" s="187" t="s">
        <v>309</v>
      </c>
      <c r="F135" s="188" t="s">
        <v>310</v>
      </c>
      <c r="G135" s="189" t="s">
        <v>282</v>
      </c>
      <c r="H135" s="190">
        <v>1</v>
      </c>
      <c r="I135" s="191"/>
      <c r="J135" s="192">
        <f t="shared" si="10"/>
        <v>0</v>
      </c>
      <c r="K135" s="193"/>
      <c r="L135" s="37"/>
      <c r="M135" s="194" t="s">
        <v>19</v>
      </c>
      <c r="N135" s="195" t="s">
        <v>44</v>
      </c>
      <c r="O135" s="62"/>
      <c r="P135" s="196">
        <f t="shared" si="11"/>
        <v>0</v>
      </c>
      <c r="Q135" s="196">
        <v>0</v>
      </c>
      <c r="R135" s="196">
        <f t="shared" si="12"/>
        <v>0</v>
      </c>
      <c r="S135" s="196">
        <v>0</v>
      </c>
      <c r="T135" s="197">
        <f t="shared" si="1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8" t="s">
        <v>291</v>
      </c>
      <c r="AT135" s="198" t="s">
        <v>158</v>
      </c>
      <c r="AU135" s="198" t="s">
        <v>83</v>
      </c>
      <c r="AY135" s="15" t="s">
        <v>156</v>
      </c>
      <c r="BE135" s="199">
        <f t="shared" si="14"/>
        <v>0</v>
      </c>
      <c r="BF135" s="199">
        <f t="shared" si="15"/>
        <v>0</v>
      </c>
      <c r="BG135" s="199">
        <f t="shared" si="16"/>
        <v>0</v>
      </c>
      <c r="BH135" s="199">
        <f t="shared" si="17"/>
        <v>0</v>
      </c>
      <c r="BI135" s="199">
        <f t="shared" si="18"/>
        <v>0</v>
      </c>
      <c r="BJ135" s="15" t="s">
        <v>81</v>
      </c>
      <c r="BK135" s="199">
        <f t="shared" si="19"/>
        <v>0</v>
      </c>
      <c r="BL135" s="15" t="s">
        <v>291</v>
      </c>
      <c r="BM135" s="198" t="s">
        <v>311</v>
      </c>
    </row>
    <row r="136" spans="1:65" s="2" customFormat="1" ht="16.5" customHeight="1">
      <c r="A136" s="32"/>
      <c r="B136" s="33"/>
      <c r="C136" s="186" t="s">
        <v>312</v>
      </c>
      <c r="D136" s="186" t="s">
        <v>158</v>
      </c>
      <c r="E136" s="187" t="s">
        <v>313</v>
      </c>
      <c r="F136" s="188" t="s">
        <v>314</v>
      </c>
      <c r="G136" s="189" t="s">
        <v>282</v>
      </c>
      <c r="H136" s="190">
        <v>1</v>
      </c>
      <c r="I136" s="191"/>
      <c r="J136" s="192">
        <f t="shared" si="10"/>
        <v>0</v>
      </c>
      <c r="K136" s="193"/>
      <c r="L136" s="37"/>
      <c r="M136" s="194" t="s">
        <v>19</v>
      </c>
      <c r="N136" s="195" t="s">
        <v>44</v>
      </c>
      <c r="O136" s="62"/>
      <c r="P136" s="196">
        <f t="shared" si="11"/>
        <v>0</v>
      </c>
      <c r="Q136" s="196">
        <v>0</v>
      </c>
      <c r="R136" s="196">
        <f t="shared" si="12"/>
        <v>0</v>
      </c>
      <c r="S136" s="196">
        <v>0</v>
      </c>
      <c r="T136" s="197">
        <f t="shared" si="1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8" t="s">
        <v>291</v>
      </c>
      <c r="AT136" s="198" t="s">
        <v>158</v>
      </c>
      <c r="AU136" s="198" t="s">
        <v>83</v>
      </c>
      <c r="AY136" s="15" t="s">
        <v>156</v>
      </c>
      <c r="BE136" s="199">
        <f t="shared" si="14"/>
        <v>0</v>
      </c>
      <c r="BF136" s="199">
        <f t="shared" si="15"/>
        <v>0</v>
      </c>
      <c r="BG136" s="199">
        <f t="shared" si="16"/>
        <v>0</v>
      </c>
      <c r="BH136" s="199">
        <f t="shared" si="17"/>
        <v>0</v>
      </c>
      <c r="BI136" s="199">
        <f t="shared" si="18"/>
        <v>0</v>
      </c>
      <c r="BJ136" s="15" t="s">
        <v>81</v>
      </c>
      <c r="BK136" s="199">
        <f t="shared" si="19"/>
        <v>0</v>
      </c>
      <c r="BL136" s="15" t="s">
        <v>291</v>
      </c>
      <c r="BM136" s="198" t="s">
        <v>315</v>
      </c>
    </row>
    <row r="137" spans="1:65" s="2" customFormat="1" ht="16.5" customHeight="1">
      <c r="A137" s="32"/>
      <c r="B137" s="33"/>
      <c r="C137" s="186" t="s">
        <v>316</v>
      </c>
      <c r="D137" s="186" t="s">
        <v>158</v>
      </c>
      <c r="E137" s="187" t="s">
        <v>317</v>
      </c>
      <c r="F137" s="188" t="s">
        <v>318</v>
      </c>
      <c r="G137" s="189" t="s">
        <v>282</v>
      </c>
      <c r="H137" s="190">
        <v>1</v>
      </c>
      <c r="I137" s="191"/>
      <c r="J137" s="192">
        <f t="shared" si="10"/>
        <v>0</v>
      </c>
      <c r="K137" s="193"/>
      <c r="L137" s="37"/>
      <c r="M137" s="194" t="s">
        <v>19</v>
      </c>
      <c r="N137" s="195" t="s">
        <v>44</v>
      </c>
      <c r="O137" s="62"/>
      <c r="P137" s="196">
        <f t="shared" si="11"/>
        <v>0</v>
      </c>
      <c r="Q137" s="196">
        <v>0</v>
      </c>
      <c r="R137" s="196">
        <f t="shared" si="12"/>
        <v>0</v>
      </c>
      <c r="S137" s="196">
        <v>0</v>
      </c>
      <c r="T137" s="197">
        <f t="shared" si="1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8" t="s">
        <v>291</v>
      </c>
      <c r="AT137" s="198" t="s">
        <v>158</v>
      </c>
      <c r="AU137" s="198" t="s">
        <v>83</v>
      </c>
      <c r="AY137" s="15" t="s">
        <v>156</v>
      </c>
      <c r="BE137" s="199">
        <f t="shared" si="14"/>
        <v>0</v>
      </c>
      <c r="BF137" s="199">
        <f t="shared" si="15"/>
        <v>0</v>
      </c>
      <c r="BG137" s="199">
        <f t="shared" si="16"/>
        <v>0</v>
      </c>
      <c r="BH137" s="199">
        <f t="shared" si="17"/>
        <v>0</v>
      </c>
      <c r="BI137" s="199">
        <f t="shared" si="18"/>
        <v>0</v>
      </c>
      <c r="BJ137" s="15" t="s">
        <v>81</v>
      </c>
      <c r="BK137" s="199">
        <f t="shared" si="19"/>
        <v>0</v>
      </c>
      <c r="BL137" s="15" t="s">
        <v>291</v>
      </c>
      <c r="BM137" s="198" t="s">
        <v>319</v>
      </c>
    </row>
    <row r="138" spans="1:65" s="12" customFormat="1" ht="25.9" customHeight="1">
      <c r="B138" s="170"/>
      <c r="C138" s="171"/>
      <c r="D138" s="172" t="s">
        <v>72</v>
      </c>
      <c r="E138" s="173" t="s">
        <v>320</v>
      </c>
      <c r="F138" s="173" t="s">
        <v>321</v>
      </c>
      <c r="G138" s="171"/>
      <c r="H138" s="171"/>
      <c r="I138" s="174"/>
      <c r="J138" s="175">
        <f>BK138</f>
        <v>0</v>
      </c>
      <c r="K138" s="171"/>
      <c r="L138" s="176"/>
      <c r="M138" s="177"/>
      <c r="N138" s="178"/>
      <c r="O138" s="178"/>
      <c r="P138" s="179">
        <f>P139+P141</f>
        <v>0</v>
      </c>
      <c r="Q138" s="178"/>
      <c r="R138" s="179">
        <f>R139+R141</f>
        <v>0</v>
      </c>
      <c r="S138" s="178"/>
      <c r="T138" s="180">
        <f>T139+T141</f>
        <v>0</v>
      </c>
      <c r="AR138" s="181" t="s">
        <v>175</v>
      </c>
      <c r="AT138" s="182" t="s">
        <v>72</v>
      </c>
      <c r="AU138" s="182" t="s">
        <v>73</v>
      </c>
      <c r="AY138" s="181" t="s">
        <v>156</v>
      </c>
      <c r="BK138" s="183">
        <f>BK139+BK141</f>
        <v>0</v>
      </c>
    </row>
    <row r="139" spans="1:65" s="12" customFormat="1" ht="22.9" customHeight="1">
      <c r="B139" s="170"/>
      <c r="C139" s="171"/>
      <c r="D139" s="172" t="s">
        <v>72</v>
      </c>
      <c r="E139" s="184" t="s">
        <v>322</v>
      </c>
      <c r="F139" s="184" t="s">
        <v>323</v>
      </c>
      <c r="G139" s="171"/>
      <c r="H139" s="171"/>
      <c r="I139" s="174"/>
      <c r="J139" s="185">
        <f>BK139</f>
        <v>0</v>
      </c>
      <c r="K139" s="171"/>
      <c r="L139" s="176"/>
      <c r="M139" s="177"/>
      <c r="N139" s="178"/>
      <c r="O139" s="178"/>
      <c r="P139" s="179">
        <f>P140</f>
        <v>0</v>
      </c>
      <c r="Q139" s="178"/>
      <c r="R139" s="179">
        <f>R140</f>
        <v>0</v>
      </c>
      <c r="S139" s="178"/>
      <c r="T139" s="180">
        <f>T140</f>
        <v>0</v>
      </c>
      <c r="AR139" s="181" t="s">
        <v>175</v>
      </c>
      <c r="AT139" s="182" t="s">
        <v>72</v>
      </c>
      <c r="AU139" s="182" t="s">
        <v>81</v>
      </c>
      <c r="AY139" s="181" t="s">
        <v>156</v>
      </c>
      <c r="BK139" s="183">
        <f>BK140</f>
        <v>0</v>
      </c>
    </row>
    <row r="140" spans="1:65" s="2" customFormat="1" ht="24" customHeight="1">
      <c r="A140" s="32"/>
      <c r="B140" s="33"/>
      <c r="C140" s="186" t="s">
        <v>324</v>
      </c>
      <c r="D140" s="186" t="s">
        <v>158</v>
      </c>
      <c r="E140" s="187" t="s">
        <v>325</v>
      </c>
      <c r="F140" s="188" t="s">
        <v>326</v>
      </c>
      <c r="G140" s="189" t="s">
        <v>327</v>
      </c>
      <c r="H140" s="190">
        <v>1</v>
      </c>
      <c r="I140" s="191"/>
      <c r="J140" s="192">
        <f>ROUND(I140*H140,2)</f>
        <v>0</v>
      </c>
      <c r="K140" s="193"/>
      <c r="L140" s="37"/>
      <c r="M140" s="194" t="s">
        <v>19</v>
      </c>
      <c r="N140" s="195" t="s">
        <v>44</v>
      </c>
      <c r="O140" s="62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8" t="s">
        <v>328</v>
      </c>
      <c r="AT140" s="198" t="s">
        <v>158</v>
      </c>
      <c r="AU140" s="198" t="s">
        <v>83</v>
      </c>
      <c r="AY140" s="15" t="s">
        <v>156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5" t="s">
        <v>81</v>
      </c>
      <c r="BK140" s="199">
        <f>ROUND(I140*H140,2)</f>
        <v>0</v>
      </c>
      <c r="BL140" s="15" t="s">
        <v>328</v>
      </c>
      <c r="BM140" s="198" t="s">
        <v>329</v>
      </c>
    </row>
    <row r="141" spans="1:65" s="12" customFormat="1" ht="22.9" customHeight="1">
      <c r="B141" s="170"/>
      <c r="C141" s="171"/>
      <c r="D141" s="172" t="s">
        <v>72</v>
      </c>
      <c r="E141" s="184" t="s">
        <v>330</v>
      </c>
      <c r="F141" s="184" t="s">
        <v>331</v>
      </c>
      <c r="G141" s="171"/>
      <c r="H141" s="171"/>
      <c r="I141" s="174"/>
      <c r="J141" s="185">
        <f>BK141</f>
        <v>0</v>
      </c>
      <c r="K141" s="171"/>
      <c r="L141" s="176"/>
      <c r="M141" s="177"/>
      <c r="N141" s="178"/>
      <c r="O141" s="178"/>
      <c r="P141" s="179">
        <f>P142</f>
        <v>0</v>
      </c>
      <c r="Q141" s="178"/>
      <c r="R141" s="179">
        <f>R142</f>
        <v>0</v>
      </c>
      <c r="S141" s="178"/>
      <c r="T141" s="180">
        <f>T142</f>
        <v>0</v>
      </c>
      <c r="AR141" s="181" t="s">
        <v>175</v>
      </c>
      <c r="AT141" s="182" t="s">
        <v>72</v>
      </c>
      <c r="AU141" s="182" t="s">
        <v>81</v>
      </c>
      <c r="AY141" s="181" t="s">
        <v>156</v>
      </c>
      <c r="BK141" s="183">
        <f>BK142</f>
        <v>0</v>
      </c>
    </row>
    <row r="142" spans="1:65" s="2" customFormat="1" ht="16.5" customHeight="1">
      <c r="A142" s="32"/>
      <c r="B142" s="33"/>
      <c r="C142" s="186" t="s">
        <v>332</v>
      </c>
      <c r="D142" s="186" t="s">
        <v>158</v>
      </c>
      <c r="E142" s="187" t="s">
        <v>333</v>
      </c>
      <c r="F142" s="188" t="s">
        <v>334</v>
      </c>
      <c r="G142" s="189" t="s">
        <v>327</v>
      </c>
      <c r="H142" s="190">
        <v>1</v>
      </c>
      <c r="I142" s="191"/>
      <c r="J142" s="192">
        <f>ROUND(I142*H142,2)</f>
        <v>0</v>
      </c>
      <c r="K142" s="193"/>
      <c r="L142" s="37"/>
      <c r="M142" s="211" t="s">
        <v>19</v>
      </c>
      <c r="N142" s="212" t="s">
        <v>44</v>
      </c>
      <c r="O142" s="213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8" t="s">
        <v>328</v>
      </c>
      <c r="AT142" s="198" t="s">
        <v>158</v>
      </c>
      <c r="AU142" s="198" t="s">
        <v>83</v>
      </c>
      <c r="AY142" s="15" t="s">
        <v>156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5" t="s">
        <v>81</v>
      </c>
      <c r="BK142" s="199">
        <f>ROUND(I142*H142,2)</f>
        <v>0</v>
      </c>
      <c r="BL142" s="15" t="s">
        <v>328</v>
      </c>
      <c r="BM142" s="198" t="s">
        <v>335</v>
      </c>
    </row>
    <row r="143" spans="1:65" s="2" customFormat="1" ht="6.95" customHeight="1">
      <c r="A143" s="32"/>
      <c r="B143" s="45"/>
      <c r="C143" s="46"/>
      <c r="D143" s="46"/>
      <c r="E143" s="46"/>
      <c r="F143" s="46"/>
      <c r="G143" s="46"/>
      <c r="H143" s="46"/>
      <c r="I143" s="134"/>
      <c r="J143" s="46"/>
      <c r="K143" s="46"/>
      <c r="L143" s="37"/>
      <c r="M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</row>
  </sheetData>
  <sheetProtection algorithmName="SHA-512" hashValue="M0v9ohk7WL6wmHcysuNwNWs3OFdRfa6yk3K7U43sbRTvU6w2enJ/xTxMsN1AK2A+Lb16yzSUneMPgInkM+Vsow==" saltValue="rfsRl/DOkRh/bAsqWa7UYDdq1q50oojrxMr73N031JiFvOeBIg7bw4J6Yt6jGswYOPp39/JMQQz0KGMDkhuBWA==" spinCount="100000" sheet="1" objects="1" scenarios="1" formatColumns="0" formatRows="0" autoFilter="0"/>
  <autoFilter ref="C91:K142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4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5" t="s">
        <v>86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83</v>
      </c>
    </row>
    <row r="4" spans="1:46" s="1" customFormat="1" ht="24.95" customHeight="1">
      <c r="B4" s="18"/>
      <c r="D4" s="103" t="s">
        <v>120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34" t="str">
        <f>'Rekapitulace stavby'!K6</f>
        <v>Odstraňování postradatelných objektů SŽDC - demolice (obvod OŘ PHA)</v>
      </c>
      <c r="F7" s="335"/>
      <c r="G7" s="335"/>
      <c r="H7" s="335"/>
      <c r="I7" s="99"/>
      <c r="L7" s="18"/>
    </row>
    <row r="8" spans="1:46" s="2" customFormat="1" ht="12" customHeight="1">
      <c r="A8" s="32"/>
      <c r="B8" s="37"/>
      <c r="C8" s="32"/>
      <c r="D8" s="105" t="s">
        <v>121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6" t="s">
        <v>336</v>
      </c>
      <c r="F9" s="337"/>
      <c r="G9" s="337"/>
      <c r="H9" s="337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18</v>
      </c>
      <c r="E11" s="32"/>
      <c r="F11" s="108" t="s">
        <v>19</v>
      </c>
      <c r="G11" s="32"/>
      <c r="H11" s="32"/>
      <c r="I11" s="109" t="s">
        <v>20</v>
      </c>
      <c r="J11" s="108" t="s">
        <v>19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21</v>
      </c>
      <c r="E12" s="32"/>
      <c r="F12" s="108" t="s">
        <v>337</v>
      </c>
      <c r="G12" s="32"/>
      <c r="H12" s="32"/>
      <c r="I12" s="109" t="s">
        <v>23</v>
      </c>
      <c r="J12" s="110" t="str">
        <f>'Rekapitulace stavby'!AN8</f>
        <v>28. 11. 2019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25</v>
      </c>
      <c r="E14" s="32"/>
      <c r="F14" s="32"/>
      <c r="G14" s="32"/>
      <c r="H14" s="32"/>
      <c r="I14" s="109" t="s">
        <v>26</v>
      </c>
      <c r="J14" s="108" t="s">
        <v>27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28</v>
      </c>
      <c r="F15" s="32"/>
      <c r="G15" s="32"/>
      <c r="H15" s="32"/>
      <c r="I15" s="109" t="s">
        <v>29</v>
      </c>
      <c r="J15" s="108" t="s">
        <v>30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31</v>
      </c>
      <c r="E17" s="32"/>
      <c r="F17" s="32"/>
      <c r="G17" s="32"/>
      <c r="H17" s="32"/>
      <c r="I17" s="109" t="s">
        <v>26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8" t="str">
        <f>'Rekapitulace stavby'!E14</f>
        <v>Vyplň údaj</v>
      </c>
      <c r="F18" s="339"/>
      <c r="G18" s="339"/>
      <c r="H18" s="339"/>
      <c r="I18" s="109" t="s">
        <v>29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33</v>
      </c>
      <c r="E20" s="32"/>
      <c r="F20" s="32"/>
      <c r="G20" s="32"/>
      <c r="H20" s="32"/>
      <c r="I20" s="109" t="s">
        <v>26</v>
      </c>
      <c r="J20" s="108" t="str">
        <f>IF('Rekapitulace stavby'!AN16="","",'Rekapitulace stavby'!AN16)</f>
        <v/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tr">
        <f>IF('Rekapitulace stavby'!E17="","",'Rekapitulace stavby'!E17)</f>
        <v xml:space="preserve"> </v>
      </c>
      <c r="F21" s="32"/>
      <c r="G21" s="32"/>
      <c r="H21" s="32"/>
      <c r="I21" s="109" t="s">
        <v>29</v>
      </c>
      <c r="J21" s="108" t="str">
        <f>IF('Rekapitulace stavby'!AN17="","",'Rekapitulace stavby'!AN17)</f>
        <v/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35</v>
      </c>
      <c r="E23" s="32"/>
      <c r="F23" s="32"/>
      <c r="G23" s="32"/>
      <c r="H23" s="32"/>
      <c r="I23" s="109" t="s">
        <v>26</v>
      </c>
      <c r="J23" s="108" t="s">
        <v>19</v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">
        <v>36</v>
      </c>
      <c r="F24" s="32"/>
      <c r="G24" s="32"/>
      <c r="H24" s="32"/>
      <c r="I24" s="109" t="s">
        <v>29</v>
      </c>
      <c r="J24" s="108" t="s">
        <v>19</v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37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1"/>
      <c r="B27" s="112"/>
      <c r="C27" s="111"/>
      <c r="D27" s="111"/>
      <c r="E27" s="340" t="s">
        <v>19</v>
      </c>
      <c r="F27" s="340"/>
      <c r="G27" s="340"/>
      <c r="H27" s="340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39</v>
      </c>
      <c r="E30" s="32"/>
      <c r="F30" s="32"/>
      <c r="G30" s="32"/>
      <c r="H30" s="32"/>
      <c r="I30" s="106"/>
      <c r="J30" s="118">
        <f>ROUND(J95,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41</v>
      </c>
      <c r="G32" s="32"/>
      <c r="H32" s="32"/>
      <c r="I32" s="120" t="s">
        <v>40</v>
      </c>
      <c r="J32" s="119" t="s">
        <v>42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43</v>
      </c>
      <c r="E33" s="105" t="s">
        <v>44</v>
      </c>
      <c r="F33" s="122">
        <f>ROUND((SUM(BE95:BE153)),  2)</f>
        <v>0</v>
      </c>
      <c r="G33" s="32"/>
      <c r="H33" s="32"/>
      <c r="I33" s="123">
        <v>0.21</v>
      </c>
      <c r="J33" s="122">
        <f>ROUND(((SUM(BE95:BE153))*I33),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45</v>
      </c>
      <c r="F34" s="122">
        <f>ROUND((SUM(BF95:BF153)),  2)</f>
        <v>0</v>
      </c>
      <c r="G34" s="32"/>
      <c r="H34" s="32"/>
      <c r="I34" s="123">
        <v>0.15</v>
      </c>
      <c r="J34" s="122">
        <f>ROUND(((SUM(BF95:BF153))*I34),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46</v>
      </c>
      <c r="F35" s="122">
        <f>ROUND((SUM(BG95:BG153)),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47</v>
      </c>
      <c r="F36" s="122">
        <f>ROUND((SUM(BH95:BH153)),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48</v>
      </c>
      <c r="F37" s="122">
        <f>ROUND((SUM(BI95:BI153)),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124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1" t="str">
        <f>E7</f>
        <v>Odstraňování postradatelných objektů SŽDC - demolice (obvod OŘ PHA)</v>
      </c>
      <c r="F48" s="342"/>
      <c r="G48" s="342"/>
      <c r="H48" s="342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121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14" t="str">
        <f>E9</f>
        <v>SO.02 - Sedlčany - kolejová váha (5000357126)</v>
      </c>
      <c r="F50" s="343"/>
      <c r="G50" s="343"/>
      <c r="H50" s="343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>Sedlčany</v>
      </c>
      <c r="G52" s="34"/>
      <c r="H52" s="34"/>
      <c r="I52" s="109" t="s">
        <v>23</v>
      </c>
      <c r="J52" s="57" t="str">
        <f>IF(J12="","",J12)</f>
        <v>28. 11. 2019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>Správa železniční dopravní cesty, s.o.</v>
      </c>
      <c r="G54" s="34"/>
      <c r="H54" s="34"/>
      <c r="I54" s="109" t="s">
        <v>33</v>
      </c>
      <c r="J54" s="30" t="str">
        <f>E21</f>
        <v xml:space="preserve"> 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31</v>
      </c>
      <c r="D55" s="34"/>
      <c r="E55" s="34"/>
      <c r="F55" s="25" t="str">
        <f>IF(E18="","",E18)</f>
        <v>Vyplň údaj</v>
      </c>
      <c r="G55" s="34"/>
      <c r="H55" s="34"/>
      <c r="I55" s="109" t="s">
        <v>35</v>
      </c>
      <c r="J55" s="30" t="str">
        <f>E24</f>
        <v>L. Malý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125</v>
      </c>
      <c r="D57" s="139"/>
      <c r="E57" s="139"/>
      <c r="F57" s="139"/>
      <c r="G57" s="139"/>
      <c r="H57" s="139"/>
      <c r="I57" s="140"/>
      <c r="J57" s="141" t="s">
        <v>126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71</v>
      </c>
      <c r="D59" s="34"/>
      <c r="E59" s="34"/>
      <c r="F59" s="34"/>
      <c r="G59" s="34"/>
      <c r="H59" s="34"/>
      <c r="I59" s="106"/>
      <c r="J59" s="75">
        <f>J95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127</v>
      </c>
    </row>
    <row r="60" spans="1:47" s="9" customFormat="1" ht="24.95" customHeight="1">
      <c r="B60" s="143"/>
      <c r="C60" s="144"/>
      <c r="D60" s="145" t="s">
        <v>128</v>
      </c>
      <c r="E60" s="146"/>
      <c r="F60" s="146"/>
      <c r="G60" s="146"/>
      <c r="H60" s="146"/>
      <c r="I60" s="147"/>
      <c r="J60" s="148">
        <f>J96</f>
        <v>0</v>
      </c>
      <c r="K60" s="144"/>
      <c r="L60" s="149"/>
    </row>
    <row r="61" spans="1:47" s="10" customFormat="1" ht="19.899999999999999" customHeight="1">
      <c r="B61" s="150"/>
      <c r="C61" s="151"/>
      <c r="D61" s="152" t="s">
        <v>129</v>
      </c>
      <c r="E61" s="153"/>
      <c r="F61" s="153"/>
      <c r="G61" s="153"/>
      <c r="H61" s="153"/>
      <c r="I61" s="154"/>
      <c r="J61" s="155">
        <f>J97</f>
        <v>0</v>
      </c>
      <c r="K61" s="151"/>
      <c r="L61" s="156"/>
    </row>
    <row r="62" spans="1:47" s="10" customFormat="1" ht="19.899999999999999" customHeight="1">
      <c r="B62" s="150"/>
      <c r="C62" s="151"/>
      <c r="D62" s="152" t="s">
        <v>131</v>
      </c>
      <c r="E62" s="153"/>
      <c r="F62" s="153"/>
      <c r="G62" s="153"/>
      <c r="H62" s="153"/>
      <c r="I62" s="154"/>
      <c r="J62" s="155">
        <f>J111</f>
        <v>0</v>
      </c>
      <c r="K62" s="151"/>
      <c r="L62" s="156"/>
    </row>
    <row r="63" spans="1:47" s="10" customFormat="1" ht="19.899999999999999" customHeight="1">
      <c r="B63" s="150"/>
      <c r="C63" s="151"/>
      <c r="D63" s="152" t="s">
        <v>132</v>
      </c>
      <c r="E63" s="153"/>
      <c r="F63" s="153"/>
      <c r="G63" s="153"/>
      <c r="H63" s="153"/>
      <c r="I63" s="154"/>
      <c r="J63" s="155">
        <f>J117</f>
        <v>0</v>
      </c>
      <c r="K63" s="151"/>
      <c r="L63" s="156"/>
    </row>
    <row r="64" spans="1:47" s="9" customFormat="1" ht="24.95" customHeight="1">
      <c r="B64" s="143"/>
      <c r="C64" s="144"/>
      <c r="D64" s="145" t="s">
        <v>133</v>
      </c>
      <c r="E64" s="146"/>
      <c r="F64" s="146"/>
      <c r="G64" s="146"/>
      <c r="H64" s="146"/>
      <c r="I64" s="147"/>
      <c r="J64" s="148">
        <f>J126</f>
        <v>0</v>
      </c>
      <c r="K64" s="144"/>
      <c r="L64" s="149"/>
    </row>
    <row r="65" spans="1:31" s="10" customFormat="1" ht="19.899999999999999" customHeight="1">
      <c r="B65" s="150"/>
      <c r="C65" s="151"/>
      <c r="D65" s="152" t="s">
        <v>338</v>
      </c>
      <c r="E65" s="153"/>
      <c r="F65" s="153"/>
      <c r="G65" s="153"/>
      <c r="H65" s="153"/>
      <c r="I65" s="154"/>
      <c r="J65" s="155">
        <f>J127</f>
        <v>0</v>
      </c>
      <c r="K65" s="151"/>
      <c r="L65" s="156"/>
    </row>
    <row r="66" spans="1:31" s="10" customFormat="1" ht="19.899999999999999" customHeight="1">
      <c r="B66" s="150"/>
      <c r="C66" s="151"/>
      <c r="D66" s="152" t="s">
        <v>339</v>
      </c>
      <c r="E66" s="153"/>
      <c r="F66" s="153"/>
      <c r="G66" s="153"/>
      <c r="H66" s="153"/>
      <c r="I66" s="154"/>
      <c r="J66" s="155">
        <f>J130</f>
        <v>0</v>
      </c>
      <c r="K66" s="151"/>
      <c r="L66" s="156"/>
    </row>
    <row r="67" spans="1:31" s="10" customFormat="1" ht="19.899999999999999" customHeight="1">
      <c r="B67" s="150"/>
      <c r="C67" s="151"/>
      <c r="D67" s="152" t="s">
        <v>340</v>
      </c>
      <c r="E67" s="153"/>
      <c r="F67" s="153"/>
      <c r="G67" s="153"/>
      <c r="H67" s="153"/>
      <c r="I67" s="154"/>
      <c r="J67" s="155">
        <f>J133</f>
        <v>0</v>
      </c>
      <c r="K67" s="151"/>
      <c r="L67" s="156"/>
    </row>
    <row r="68" spans="1:31" s="10" customFormat="1" ht="19.899999999999999" customHeight="1">
      <c r="B68" s="150"/>
      <c r="C68" s="151"/>
      <c r="D68" s="152" t="s">
        <v>135</v>
      </c>
      <c r="E68" s="153"/>
      <c r="F68" s="153"/>
      <c r="G68" s="153"/>
      <c r="H68" s="153"/>
      <c r="I68" s="154"/>
      <c r="J68" s="155">
        <f>J138</f>
        <v>0</v>
      </c>
      <c r="K68" s="151"/>
      <c r="L68" s="156"/>
    </row>
    <row r="69" spans="1:31" s="9" customFormat="1" ht="24.95" customHeight="1">
      <c r="B69" s="143"/>
      <c r="C69" s="144"/>
      <c r="D69" s="145" t="s">
        <v>138</v>
      </c>
      <c r="E69" s="146"/>
      <c r="F69" s="146"/>
      <c r="G69" s="146"/>
      <c r="H69" s="146"/>
      <c r="I69" s="147"/>
      <c r="J69" s="148">
        <f>J140</f>
        <v>0</v>
      </c>
      <c r="K69" s="144"/>
      <c r="L69" s="149"/>
    </row>
    <row r="70" spans="1:31" s="10" customFormat="1" ht="19.899999999999999" customHeight="1">
      <c r="B70" s="150"/>
      <c r="C70" s="151"/>
      <c r="D70" s="152" t="s">
        <v>139</v>
      </c>
      <c r="E70" s="153"/>
      <c r="F70" s="153"/>
      <c r="G70" s="153"/>
      <c r="H70" s="153"/>
      <c r="I70" s="154"/>
      <c r="J70" s="155">
        <f>J141</f>
        <v>0</v>
      </c>
      <c r="K70" s="151"/>
      <c r="L70" s="156"/>
    </row>
    <row r="71" spans="1:31" s="10" customFormat="1" ht="19.899999999999999" customHeight="1">
      <c r="B71" s="150"/>
      <c r="C71" s="151"/>
      <c r="D71" s="152" t="s">
        <v>140</v>
      </c>
      <c r="E71" s="153"/>
      <c r="F71" s="153"/>
      <c r="G71" s="153"/>
      <c r="H71" s="153"/>
      <c r="I71" s="154"/>
      <c r="J71" s="155">
        <f>J143</f>
        <v>0</v>
      </c>
      <c r="K71" s="151"/>
      <c r="L71" s="156"/>
    </row>
    <row r="72" spans="1:31" s="10" customFormat="1" ht="19.899999999999999" customHeight="1">
      <c r="B72" s="150"/>
      <c r="C72" s="151"/>
      <c r="D72" s="152" t="s">
        <v>341</v>
      </c>
      <c r="E72" s="153"/>
      <c r="F72" s="153"/>
      <c r="G72" s="153"/>
      <c r="H72" s="153"/>
      <c r="I72" s="154"/>
      <c r="J72" s="155">
        <f>J145</f>
        <v>0</v>
      </c>
      <c r="K72" s="151"/>
      <c r="L72" s="156"/>
    </row>
    <row r="73" spans="1:31" s="10" customFormat="1" ht="19.899999999999999" customHeight="1">
      <c r="B73" s="150"/>
      <c r="C73" s="151"/>
      <c r="D73" s="152" t="s">
        <v>342</v>
      </c>
      <c r="E73" s="153"/>
      <c r="F73" s="153"/>
      <c r="G73" s="153"/>
      <c r="H73" s="153"/>
      <c r="I73" s="154"/>
      <c r="J73" s="155">
        <f>J147</f>
        <v>0</v>
      </c>
      <c r="K73" s="151"/>
      <c r="L73" s="156"/>
    </row>
    <row r="74" spans="1:31" s="10" customFormat="1" ht="19.899999999999999" customHeight="1">
      <c r="B74" s="150"/>
      <c r="C74" s="151"/>
      <c r="D74" s="152" t="s">
        <v>343</v>
      </c>
      <c r="E74" s="153"/>
      <c r="F74" s="153"/>
      <c r="G74" s="153"/>
      <c r="H74" s="153"/>
      <c r="I74" s="154"/>
      <c r="J74" s="155">
        <f>J149</f>
        <v>0</v>
      </c>
      <c r="K74" s="151"/>
      <c r="L74" s="156"/>
    </row>
    <row r="75" spans="1:31" s="10" customFormat="1" ht="19.899999999999999" customHeight="1">
      <c r="B75" s="150"/>
      <c r="C75" s="151"/>
      <c r="D75" s="152" t="s">
        <v>344</v>
      </c>
      <c r="E75" s="153"/>
      <c r="F75" s="153"/>
      <c r="G75" s="153"/>
      <c r="H75" s="153"/>
      <c r="I75" s="154"/>
      <c r="J75" s="155">
        <f>J152</f>
        <v>0</v>
      </c>
      <c r="K75" s="151"/>
      <c r="L75" s="156"/>
    </row>
    <row r="76" spans="1:31" s="2" customFormat="1" ht="21.75" customHeight="1">
      <c r="A76" s="32"/>
      <c r="B76" s="33"/>
      <c r="C76" s="34"/>
      <c r="D76" s="34"/>
      <c r="E76" s="34"/>
      <c r="F76" s="34"/>
      <c r="G76" s="34"/>
      <c r="H76" s="34"/>
      <c r="I76" s="106"/>
      <c r="J76" s="34"/>
      <c r="K76" s="34"/>
      <c r="L76" s="10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6.95" customHeight="1">
      <c r="A77" s="32"/>
      <c r="B77" s="45"/>
      <c r="C77" s="46"/>
      <c r="D77" s="46"/>
      <c r="E77" s="46"/>
      <c r="F77" s="46"/>
      <c r="G77" s="46"/>
      <c r="H77" s="46"/>
      <c r="I77" s="134"/>
      <c r="J77" s="46"/>
      <c r="K77" s="46"/>
      <c r="L77" s="10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63" s="2" customFormat="1" ht="6.95" customHeight="1">
      <c r="A81" s="32"/>
      <c r="B81" s="47"/>
      <c r="C81" s="48"/>
      <c r="D81" s="48"/>
      <c r="E81" s="48"/>
      <c r="F81" s="48"/>
      <c r="G81" s="48"/>
      <c r="H81" s="48"/>
      <c r="I81" s="137"/>
      <c r="J81" s="48"/>
      <c r="K81" s="48"/>
      <c r="L81" s="10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3" s="2" customFormat="1" ht="24.95" customHeight="1">
      <c r="A82" s="32"/>
      <c r="B82" s="33"/>
      <c r="C82" s="21" t="s">
        <v>141</v>
      </c>
      <c r="D82" s="34"/>
      <c r="E82" s="34"/>
      <c r="F82" s="34"/>
      <c r="G82" s="34"/>
      <c r="H82" s="34"/>
      <c r="I82" s="106"/>
      <c r="J82" s="34"/>
      <c r="K82" s="34"/>
      <c r="L82" s="10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3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06"/>
      <c r="J83" s="34"/>
      <c r="K83" s="34"/>
      <c r="L83" s="10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3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106"/>
      <c r="J84" s="34"/>
      <c r="K84" s="34"/>
      <c r="L84" s="10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3" s="2" customFormat="1" ht="16.5" customHeight="1">
      <c r="A85" s="32"/>
      <c r="B85" s="33"/>
      <c r="C85" s="34"/>
      <c r="D85" s="34"/>
      <c r="E85" s="341" t="str">
        <f>E7</f>
        <v>Odstraňování postradatelných objektů SŽDC - demolice (obvod OŘ PHA)</v>
      </c>
      <c r="F85" s="342"/>
      <c r="G85" s="342"/>
      <c r="H85" s="342"/>
      <c r="I85" s="106"/>
      <c r="J85" s="34"/>
      <c r="K85" s="34"/>
      <c r="L85" s="10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3" s="2" customFormat="1" ht="12" customHeight="1">
      <c r="A86" s="32"/>
      <c r="B86" s="33"/>
      <c r="C86" s="27" t="s">
        <v>121</v>
      </c>
      <c r="D86" s="34"/>
      <c r="E86" s="34"/>
      <c r="F86" s="34"/>
      <c r="G86" s="34"/>
      <c r="H86" s="34"/>
      <c r="I86" s="106"/>
      <c r="J86" s="34"/>
      <c r="K86" s="34"/>
      <c r="L86" s="10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3" s="2" customFormat="1" ht="16.5" customHeight="1">
      <c r="A87" s="32"/>
      <c r="B87" s="33"/>
      <c r="C87" s="34"/>
      <c r="D87" s="34"/>
      <c r="E87" s="314" t="str">
        <f>E9</f>
        <v>SO.02 - Sedlčany - kolejová váha (5000357126)</v>
      </c>
      <c r="F87" s="343"/>
      <c r="G87" s="343"/>
      <c r="H87" s="343"/>
      <c r="I87" s="106"/>
      <c r="J87" s="34"/>
      <c r="K87" s="34"/>
      <c r="L87" s="10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3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06"/>
      <c r="J88" s="34"/>
      <c r="K88" s="34"/>
      <c r="L88" s="10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3" s="2" customFormat="1" ht="12" customHeight="1">
      <c r="A89" s="32"/>
      <c r="B89" s="33"/>
      <c r="C89" s="27" t="s">
        <v>21</v>
      </c>
      <c r="D89" s="34"/>
      <c r="E89" s="34"/>
      <c r="F89" s="25" t="str">
        <f>F12</f>
        <v>Sedlčany</v>
      </c>
      <c r="G89" s="34"/>
      <c r="H89" s="34"/>
      <c r="I89" s="109" t="s">
        <v>23</v>
      </c>
      <c r="J89" s="57" t="str">
        <f>IF(J12="","",J12)</f>
        <v>28. 11. 2019</v>
      </c>
      <c r="K89" s="34"/>
      <c r="L89" s="10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63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06"/>
      <c r="J90" s="34"/>
      <c r="K90" s="34"/>
      <c r="L90" s="10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63" s="2" customFormat="1" ht="15.2" customHeight="1">
      <c r="A91" s="32"/>
      <c r="B91" s="33"/>
      <c r="C91" s="27" t="s">
        <v>25</v>
      </c>
      <c r="D91" s="34"/>
      <c r="E91" s="34"/>
      <c r="F91" s="25" t="str">
        <f>E15</f>
        <v>Správa železniční dopravní cesty, s.o.</v>
      </c>
      <c r="G91" s="34"/>
      <c r="H91" s="34"/>
      <c r="I91" s="109" t="s">
        <v>33</v>
      </c>
      <c r="J91" s="30" t="str">
        <f>E21</f>
        <v xml:space="preserve"> </v>
      </c>
      <c r="K91" s="34"/>
      <c r="L91" s="10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63" s="2" customFormat="1" ht="15.2" customHeight="1">
      <c r="A92" s="32"/>
      <c r="B92" s="33"/>
      <c r="C92" s="27" t="s">
        <v>31</v>
      </c>
      <c r="D92" s="34"/>
      <c r="E92" s="34"/>
      <c r="F92" s="25" t="str">
        <f>IF(E18="","",E18)</f>
        <v>Vyplň údaj</v>
      </c>
      <c r="G92" s="34"/>
      <c r="H92" s="34"/>
      <c r="I92" s="109" t="s">
        <v>35</v>
      </c>
      <c r="J92" s="30" t="str">
        <f>E24</f>
        <v>L. Malý</v>
      </c>
      <c r="K92" s="34"/>
      <c r="L92" s="10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63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06"/>
      <c r="J93" s="34"/>
      <c r="K93" s="34"/>
      <c r="L93" s="10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63" s="11" customFormat="1" ht="29.25" customHeight="1">
      <c r="A94" s="157"/>
      <c r="B94" s="158"/>
      <c r="C94" s="159" t="s">
        <v>142</v>
      </c>
      <c r="D94" s="160" t="s">
        <v>58</v>
      </c>
      <c r="E94" s="160" t="s">
        <v>54</v>
      </c>
      <c r="F94" s="160" t="s">
        <v>55</v>
      </c>
      <c r="G94" s="160" t="s">
        <v>143</v>
      </c>
      <c r="H94" s="160" t="s">
        <v>144</v>
      </c>
      <c r="I94" s="161" t="s">
        <v>145</v>
      </c>
      <c r="J94" s="162" t="s">
        <v>126</v>
      </c>
      <c r="K94" s="163" t="s">
        <v>146</v>
      </c>
      <c r="L94" s="164"/>
      <c r="M94" s="66" t="s">
        <v>19</v>
      </c>
      <c r="N94" s="67" t="s">
        <v>43</v>
      </c>
      <c r="O94" s="67" t="s">
        <v>147</v>
      </c>
      <c r="P94" s="67" t="s">
        <v>148</v>
      </c>
      <c r="Q94" s="67" t="s">
        <v>149</v>
      </c>
      <c r="R94" s="67" t="s">
        <v>150</v>
      </c>
      <c r="S94" s="67" t="s">
        <v>151</v>
      </c>
      <c r="T94" s="68" t="s">
        <v>152</v>
      </c>
      <c r="U94" s="157"/>
      <c r="V94" s="157"/>
      <c r="W94" s="157"/>
      <c r="X94" s="157"/>
      <c r="Y94" s="157"/>
      <c r="Z94" s="157"/>
      <c r="AA94" s="157"/>
      <c r="AB94" s="157"/>
      <c r="AC94" s="157"/>
      <c r="AD94" s="157"/>
      <c r="AE94" s="157"/>
    </row>
    <row r="95" spans="1:63" s="2" customFormat="1" ht="22.9" customHeight="1">
      <c r="A95" s="32"/>
      <c r="B95" s="33"/>
      <c r="C95" s="73" t="s">
        <v>153</v>
      </c>
      <c r="D95" s="34"/>
      <c r="E95" s="34"/>
      <c r="F95" s="34"/>
      <c r="G95" s="34"/>
      <c r="H95" s="34"/>
      <c r="I95" s="106"/>
      <c r="J95" s="165">
        <f>BK95</f>
        <v>0</v>
      </c>
      <c r="K95" s="34"/>
      <c r="L95" s="37"/>
      <c r="M95" s="69"/>
      <c r="N95" s="166"/>
      <c r="O95" s="70"/>
      <c r="P95" s="167">
        <f>P96+P126+P140</f>
        <v>0</v>
      </c>
      <c r="Q95" s="70"/>
      <c r="R95" s="167">
        <f>R96+R126+R140</f>
        <v>2.9166750000000001</v>
      </c>
      <c r="S95" s="70"/>
      <c r="T95" s="168">
        <f>T96+T126+T140</f>
        <v>25.322824999999998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5" t="s">
        <v>72</v>
      </c>
      <c r="AU95" s="15" t="s">
        <v>127</v>
      </c>
      <c r="BK95" s="169">
        <f>BK96+BK126+BK140</f>
        <v>0</v>
      </c>
    </row>
    <row r="96" spans="1:63" s="12" customFormat="1" ht="25.9" customHeight="1">
      <c r="B96" s="170"/>
      <c r="C96" s="171"/>
      <c r="D96" s="172" t="s">
        <v>72</v>
      </c>
      <c r="E96" s="173" t="s">
        <v>154</v>
      </c>
      <c r="F96" s="173" t="s">
        <v>155</v>
      </c>
      <c r="G96" s="171"/>
      <c r="H96" s="171"/>
      <c r="I96" s="174"/>
      <c r="J96" s="175">
        <f>BK96</f>
        <v>0</v>
      </c>
      <c r="K96" s="171"/>
      <c r="L96" s="176"/>
      <c r="M96" s="177"/>
      <c r="N96" s="178"/>
      <c r="O96" s="178"/>
      <c r="P96" s="179">
        <f>P97+P111+P117</f>
        <v>0</v>
      </c>
      <c r="Q96" s="178"/>
      <c r="R96" s="179">
        <f>R97+R111+R117</f>
        <v>2.9166750000000001</v>
      </c>
      <c r="S96" s="178"/>
      <c r="T96" s="180">
        <f>T97+T111+T117</f>
        <v>24.153727999999997</v>
      </c>
      <c r="AR96" s="181" t="s">
        <v>81</v>
      </c>
      <c r="AT96" s="182" t="s">
        <v>72</v>
      </c>
      <c r="AU96" s="182" t="s">
        <v>73</v>
      </c>
      <c r="AY96" s="181" t="s">
        <v>156</v>
      </c>
      <c r="BK96" s="183">
        <f>BK97+BK111+BK117</f>
        <v>0</v>
      </c>
    </row>
    <row r="97" spans="1:65" s="12" customFormat="1" ht="22.9" customHeight="1">
      <c r="B97" s="170"/>
      <c r="C97" s="171"/>
      <c r="D97" s="172" t="s">
        <v>72</v>
      </c>
      <c r="E97" s="184" t="s">
        <v>81</v>
      </c>
      <c r="F97" s="184" t="s">
        <v>157</v>
      </c>
      <c r="G97" s="171"/>
      <c r="H97" s="171"/>
      <c r="I97" s="174"/>
      <c r="J97" s="185">
        <f>BK97</f>
        <v>0</v>
      </c>
      <c r="K97" s="171"/>
      <c r="L97" s="176"/>
      <c r="M97" s="177"/>
      <c r="N97" s="178"/>
      <c r="O97" s="178"/>
      <c r="P97" s="179">
        <f>SUM(P98:P110)</f>
        <v>0</v>
      </c>
      <c r="Q97" s="178"/>
      <c r="R97" s="179">
        <f>SUM(R98:R110)</f>
        <v>2.9166750000000001</v>
      </c>
      <c r="S97" s="178"/>
      <c r="T97" s="180">
        <f>SUM(T98:T110)</f>
        <v>0.3</v>
      </c>
      <c r="AR97" s="181" t="s">
        <v>81</v>
      </c>
      <c r="AT97" s="182" t="s">
        <v>72</v>
      </c>
      <c r="AU97" s="182" t="s">
        <v>81</v>
      </c>
      <c r="AY97" s="181" t="s">
        <v>156</v>
      </c>
      <c r="BK97" s="183">
        <f>SUM(BK98:BK110)</f>
        <v>0</v>
      </c>
    </row>
    <row r="98" spans="1:65" s="2" customFormat="1" ht="24" customHeight="1">
      <c r="A98" s="32"/>
      <c r="B98" s="33"/>
      <c r="C98" s="186" t="s">
        <v>81</v>
      </c>
      <c r="D98" s="186" t="s">
        <v>158</v>
      </c>
      <c r="E98" s="187" t="s">
        <v>159</v>
      </c>
      <c r="F98" s="188" t="s">
        <v>160</v>
      </c>
      <c r="G98" s="189" t="s">
        <v>161</v>
      </c>
      <c r="H98" s="190">
        <v>5</v>
      </c>
      <c r="I98" s="191"/>
      <c r="J98" s="192">
        <f t="shared" ref="J98:J110" si="0">ROUND(I98*H98,2)</f>
        <v>0</v>
      </c>
      <c r="K98" s="193"/>
      <c r="L98" s="37"/>
      <c r="M98" s="194" t="s">
        <v>19</v>
      </c>
      <c r="N98" s="195" t="s">
        <v>44</v>
      </c>
      <c r="O98" s="62"/>
      <c r="P98" s="196">
        <f t="shared" ref="P98:P110" si="1">O98*H98</f>
        <v>0</v>
      </c>
      <c r="Q98" s="196">
        <v>0</v>
      </c>
      <c r="R98" s="196">
        <f t="shared" ref="R98:R110" si="2">Q98*H98</f>
        <v>0</v>
      </c>
      <c r="S98" s="196">
        <v>0</v>
      </c>
      <c r="T98" s="197">
        <f t="shared" ref="T98:T110" si="3"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8" t="s">
        <v>162</v>
      </c>
      <c r="AT98" s="198" t="s">
        <v>158</v>
      </c>
      <c r="AU98" s="198" t="s">
        <v>83</v>
      </c>
      <c r="AY98" s="15" t="s">
        <v>156</v>
      </c>
      <c r="BE98" s="199">
        <f t="shared" ref="BE98:BE110" si="4">IF(N98="základní",J98,0)</f>
        <v>0</v>
      </c>
      <c r="BF98" s="199">
        <f t="shared" ref="BF98:BF110" si="5">IF(N98="snížená",J98,0)</f>
        <v>0</v>
      </c>
      <c r="BG98" s="199">
        <f t="shared" ref="BG98:BG110" si="6">IF(N98="zákl. přenesená",J98,0)</f>
        <v>0</v>
      </c>
      <c r="BH98" s="199">
        <f t="shared" ref="BH98:BH110" si="7">IF(N98="sníž. přenesená",J98,0)</f>
        <v>0</v>
      </c>
      <c r="BI98" s="199">
        <f t="shared" ref="BI98:BI110" si="8">IF(N98="nulová",J98,0)</f>
        <v>0</v>
      </c>
      <c r="BJ98" s="15" t="s">
        <v>81</v>
      </c>
      <c r="BK98" s="199">
        <f t="shared" ref="BK98:BK110" si="9">ROUND(I98*H98,2)</f>
        <v>0</v>
      </c>
      <c r="BL98" s="15" t="s">
        <v>162</v>
      </c>
      <c r="BM98" s="198" t="s">
        <v>345</v>
      </c>
    </row>
    <row r="99" spans="1:65" s="2" customFormat="1" ht="16.5" customHeight="1">
      <c r="A99" s="32"/>
      <c r="B99" s="33"/>
      <c r="C99" s="186" t="s">
        <v>83</v>
      </c>
      <c r="D99" s="186" t="s">
        <v>158</v>
      </c>
      <c r="E99" s="187" t="s">
        <v>346</v>
      </c>
      <c r="F99" s="188" t="s">
        <v>347</v>
      </c>
      <c r="G99" s="189" t="s">
        <v>161</v>
      </c>
      <c r="H99" s="190">
        <v>5</v>
      </c>
      <c r="I99" s="191"/>
      <c r="J99" s="192">
        <f t="shared" si="0"/>
        <v>0</v>
      </c>
      <c r="K99" s="193"/>
      <c r="L99" s="37"/>
      <c r="M99" s="194" t="s">
        <v>19</v>
      </c>
      <c r="N99" s="195" t="s">
        <v>44</v>
      </c>
      <c r="O99" s="62"/>
      <c r="P99" s="196">
        <f t="shared" si="1"/>
        <v>0</v>
      </c>
      <c r="Q99" s="196">
        <v>6.0000000000000002E-5</v>
      </c>
      <c r="R99" s="196">
        <f t="shared" si="2"/>
        <v>3.0000000000000003E-4</v>
      </c>
      <c r="S99" s="196">
        <v>0</v>
      </c>
      <c r="T99" s="197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98" t="s">
        <v>162</v>
      </c>
      <c r="AT99" s="198" t="s">
        <v>158</v>
      </c>
      <c r="AU99" s="198" t="s">
        <v>83</v>
      </c>
      <c r="AY99" s="15" t="s">
        <v>156</v>
      </c>
      <c r="BE99" s="199">
        <f t="shared" si="4"/>
        <v>0</v>
      </c>
      <c r="BF99" s="199">
        <f t="shared" si="5"/>
        <v>0</v>
      </c>
      <c r="BG99" s="199">
        <f t="shared" si="6"/>
        <v>0</v>
      </c>
      <c r="BH99" s="199">
        <f t="shared" si="7"/>
        <v>0</v>
      </c>
      <c r="BI99" s="199">
        <f t="shared" si="8"/>
        <v>0</v>
      </c>
      <c r="BJ99" s="15" t="s">
        <v>81</v>
      </c>
      <c r="BK99" s="199">
        <f t="shared" si="9"/>
        <v>0</v>
      </c>
      <c r="BL99" s="15" t="s">
        <v>162</v>
      </c>
      <c r="BM99" s="198" t="s">
        <v>348</v>
      </c>
    </row>
    <row r="100" spans="1:65" s="2" customFormat="1" ht="24" customHeight="1">
      <c r="A100" s="32"/>
      <c r="B100" s="33"/>
      <c r="C100" s="186" t="s">
        <v>168</v>
      </c>
      <c r="D100" s="186" t="s">
        <v>158</v>
      </c>
      <c r="E100" s="187" t="s">
        <v>164</v>
      </c>
      <c r="F100" s="188" t="s">
        <v>165</v>
      </c>
      <c r="G100" s="189" t="s">
        <v>166</v>
      </c>
      <c r="H100" s="190">
        <v>2.9159999999999999</v>
      </c>
      <c r="I100" s="191"/>
      <c r="J100" s="192">
        <f t="shared" si="0"/>
        <v>0</v>
      </c>
      <c r="K100" s="193"/>
      <c r="L100" s="37"/>
      <c r="M100" s="194" t="s">
        <v>19</v>
      </c>
      <c r="N100" s="195" t="s">
        <v>44</v>
      </c>
      <c r="O100" s="62"/>
      <c r="P100" s="196">
        <f t="shared" si="1"/>
        <v>0</v>
      </c>
      <c r="Q100" s="196">
        <v>0</v>
      </c>
      <c r="R100" s="196">
        <f t="shared" si="2"/>
        <v>0</v>
      </c>
      <c r="S100" s="196">
        <v>0</v>
      </c>
      <c r="T100" s="197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98" t="s">
        <v>162</v>
      </c>
      <c r="AT100" s="198" t="s">
        <v>158</v>
      </c>
      <c r="AU100" s="198" t="s">
        <v>83</v>
      </c>
      <c r="AY100" s="15" t="s">
        <v>156</v>
      </c>
      <c r="BE100" s="199">
        <f t="shared" si="4"/>
        <v>0</v>
      </c>
      <c r="BF100" s="199">
        <f t="shared" si="5"/>
        <v>0</v>
      </c>
      <c r="BG100" s="199">
        <f t="shared" si="6"/>
        <v>0</v>
      </c>
      <c r="BH100" s="199">
        <f t="shared" si="7"/>
        <v>0</v>
      </c>
      <c r="BI100" s="199">
        <f t="shared" si="8"/>
        <v>0</v>
      </c>
      <c r="BJ100" s="15" t="s">
        <v>81</v>
      </c>
      <c r="BK100" s="199">
        <f t="shared" si="9"/>
        <v>0</v>
      </c>
      <c r="BL100" s="15" t="s">
        <v>162</v>
      </c>
      <c r="BM100" s="198" t="s">
        <v>349</v>
      </c>
    </row>
    <row r="101" spans="1:65" s="2" customFormat="1" ht="24" customHeight="1">
      <c r="A101" s="32"/>
      <c r="B101" s="33"/>
      <c r="C101" s="186" t="s">
        <v>162</v>
      </c>
      <c r="D101" s="186" t="s">
        <v>158</v>
      </c>
      <c r="E101" s="187" t="s">
        <v>169</v>
      </c>
      <c r="F101" s="188" t="s">
        <v>170</v>
      </c>
      <c r="G101" s="189" t="s">
        <v>166</v>
      </c>
      <c r="H101" s="190">
        <v>2.9159999999999999</v>
      </c>
      <c r="I101" s="191"/>
      <c r="J101" s="192">
        <f t="shared" si="0"/>
        <v>0</v>
      </c>
      <c r="K101" s="193"/>
      <c r="L101" s="37"/>
      <c r="M101" s="194" t="s">
        <v>19</v>
      </c>
      <c r="N101" s="195" t="s">
        <v>44</v>
      </c>
      <c r="O101" s="62"/>
      <c r="P101" s="196">
        <f t="shared" si="1"/>
        <v>0</v>
      </c>
      <c r="Q101" s="196">
        <v>0</v>
      </c>
      <c r="R101" s="196">
        <f t="shared" si="2"/>
        <v>0</v>
      </c>
      <c r="S101" s="196">
        <v>0</v>
      </c>
      <c r="T101" s="197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98" t="s">
        <v>162</v>
      </c>
      <c r="AT101" s="198" t="s">
        <v>158</v>
      </c>
      <c r="AU101" s="198" t="s">
        <v>83</v>
      </c>
      <c r="AY101" s="15" t="s">
        <v>156</v>
      </c>
      <c r="BE101" s="199">
        <f t="shared" si="4"/>
        <v>0</v>
      </c>
      <c r="BF101" s="199">
        <f t="shared" si="5"/>
        <v>0</v>
      </c>
      <c r="BG101" s="199">
        <f t="shared" si="6"/>
        <v>0</v>
      </c>
      <c r="BH101" s="199">
        <f t="shared" si="7"/>
        <v>0</v>
      </c>
      <c r="BI101" s="199">
        <f t="shared" si="8"/>
        <v>0</v>
      </c>
      <c r="BJ101" s="15" t="s">
        <v>81</v>
      </c>
      <c r="BK101" s="199">
        <f t="shared" si="9"/>
        <v>0</v>
      </c>
      <c r="BL101" s="15" t="s">
        <v>162</v>
      </c>
      <c r="BM101" s="198" t="s">
        <v>350</v>
      </c>
    </row>
    <row r="102" spans="1:65" s="2" customFormat="1" ht="36" customHeight="1">
      <c r="A102" s="32"/>
      <c r="B102" s="33"/>
      <c r="C102" s="186" t="s">
        <v>175</v>
      </c>
      <c r="D102" s="186" t="s">
        <v>158</v>
      </c>
      <c r="E102" s="187" t="s">
        <v>172</v>
      </c>
      <c r="F102" s="188" t="s">
        <v>173</v>
      </c>
      <c r="G102" s="189" t="s">
        <v>166</v>
      </c>
      <c r="H102" s="190">
        <v>29.16</v>
      </c>
      <c r="I102" s="191"/>
      <c r="J102" s="192">
        <f t="shared" si="0"/>
        <v>0</v>
      </c>
      <c r="K102" s="193"/>
      <c r="L102" s="37"/>
      <c r="M102" s="194" t="s">
        <v>19</v>
      </c>
      <c r="N102" s="195" t="s">
        <v>44</v>
      </c>
      <c r="O102" s="62"/>
      <c r="P102" s="196">
        <f t="shared" si="1"/>
        <v>0</v>
      </c>
      <c r="Q102" s="196">
        <v>0</v>
      </c>
      <c r="R102" s="196">
        <f t="shared" si="2"/>
        <v>0</v>
      </c>
      <c r="S102" s="196">
        <v>0</v>
      </c>
      <c r="T102" s="197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98" t="s">
        <v>162</v>
      </c>
      <c r="AT102" s="198" t="s">
        <v>158</v>
      </c>
      <c r="AU102" s="198" t="s">
        <v>83</v>
      </c>
      <c r="AY102" s="15" t="s">
        <v>156</v>
      </c>
      <c r="BE102" s="199">
        <f t="shared" si="4"/>
        <v>0</v>
      </c>
      <c r="BF102" s="199">
        <f t="shared" si="5"/>
        <v>0</v>
      </c>
      <c r="BG102" s="199">
        <f t="shared" si="6"/>
        <v>0</v>
      </c>
      <c r="BH102" s="199">
        <f t="shared" si="7"/>
        <v>0</v>
      </c>
      <c r="BI102" s="199">
        <f t="shared" si="8"/>
        <v>0</v>
      </c>
      <c r="BJ102" s="15" t="s">
        <v>81</v>
      </c>
      <c r="BK102" s="199">
        <f t="shared" si="9"/>
        <v>0</v>
      </c>
      <c r="BL102" s="15" t="s">
        <v>162</v>
      </c>
      <c r="BM102" s="198" t="s">
        <v>351</v>
      </c>
    </row>
    <row r="103" spans="1:65" s="2" customFormat="1" ht="24" customHeight="1">
      <c r="A103" s="32"/>
      <c r="B103" s="33"/>
      <c r="C103" s="186" t="s">
        <v>179</v>
      </c>
      <c r="D103" s="186" t="s">
        <v>158</v>
      </c>
      <c r="E103" s="187" t="s">
        <v>176</v>
      </c>
      <c r="F103" s="188" t="s">
        <v>177</v>
      </c>
      <c r="G103" s="189" t="s">
        <v>166</v>
      </c>
      <c r="H103" s="190">
        <v>2.9159999999999999</v>
      </c>
      <c r="I103" s="191"/>
      <c r="J103" s="192">
        <f t="shared" si="0"/>
        <v>0</v>
      </c>
      <c r="K103" s="193"/>
      <c r="L103" s="37"/>
      <c r="M103" s="194" t="s">
        <v>19</v>
      </c>
      <c r="N103" s="195" t="s">
        <v>44</v>
      </c>
      <c r="O103" s="62"/>
      <c r="P103" s="196">
        <f t="shared" si="1"/>
        <v>0</v>
      </c>
      <c r="Q103" s="196">
        <v>0</v>
      </c>
      <c r="R103" s="196">
        <f t="shared" si="2"/>
        <v>0</v>
      </c>
      <c r="S103" s="196">
        <v>0</v>
      </c>
      <c r="T103" s="197">
        <f t="shared" si="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98" t="s">
        <v>162</v>
      </c>
      <c r="AT103" s="198" t="s">
        <v>158</v>
      </c>
      <c r="AU103" s="198" t="s">
        <v>83</v>
      </c>
      <c r="AY103" s="15" t="s">
        <v>156</v>
      </c>
      <c r="BE103" s="199">
        <f t="shared" si="4"/>
        <v>0</v>
      </c>
      <c r="BF103" s="199">
        <f t="shared" si="5"/>
        <v>0</v>
      </c>
      <c r="BG103" s="199">
        <f t="shared" si="6"/>
        <v>0</v>
      </c>
      <c r="BH103" s="199">
        <f t="shared" si="7"/>
        <v>0</v>
      </c>
      <c r="BI103" s="199">
        <f t="shared" si="8"/>
        <v>0</v>
      </c>
      <c r="BJ103" s="15" t="s">
        <v>81</v>
      </c>
      <c r="BK103" s="199">
        <f t="shared" si="9"/>
        <v>0</v>
      </c>
      <c r="BL103" s="15" t="s">
        <v>162</v>
      </c>
      <c r="BM103" s="198" t="s">
        <v>352</v>
      </c>
    </row>
    <row r="104" spans="1:65" s="2" customFormat="1" ht="24" customHeight="1">
      <c r="A104" s="32"/>
      <c r="B104" s="33"/>
      <c r="C104" s="186" t="s">
        <v>183</v>
      </c>
      <c r="D104" s="186" t="s">
        <v>158</v>
      </c>
      <c r="E104" s="187" t="s">
        <v>180</v>
      </c>
      <c r="F104" s="188" t="s">
        <v>353</v>
      </c>
      <c r="G104" s="189" t="s">
        <v>166</v>
      </c>
      <c r="H104" s="190">
        <v>3</v>
      </c>
      <c r="I104" s="191"/>
      <c r="J104" s="192">
        <f t="shared" si="0"/>
        <v>0</v>
      </c>
      <c r="K104" s="193"/>
      <c r="L104" s="37"/>
      <c r="M104" s="194" t="s">
        <v>19</v>
      </c>
      <c r="N104" s="195" t="s">
        <v>44</v>
      </c>
      <c r="O104" s="62"/>
      <c r="P104" s="196">
        <f t="shared" si="1"/>
        <v>0</v>
      </c>
      <c r="Q104" s="196">
        <v>0</v>
      </c>
      <c r="R104" s="196">
        <f t="shared" si="2"/>
        <v>0</v>
      </c>
      <c r="S104" s="196">
        <v>0</v>
      </c>
      <c r="T104" s="197">
        <f t="shared" si="3"/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98" t="s">
        <v>162</v>
      </c>
      <c r="AT104" s="198" t="s">
        <v>158</v>
      </c>
      <c r="AU104" s="198" t="s">
        <v>83</v>
      </c>
      <c r="AY104" s="15" t="s">
        <v>156</v>
      </c>
      <c r="BE104" s="199">
        <f t="shared" si="4"/>
        <v>0</v>
      </c>
      <c r="BF104" s="199">
        <f t="shared" si="5"/>
        <v>0</v>
      </c>
      <c r="BG104" s="199">
        <f t="shared" si="6"/>
        <v>0</v>
      </c>
      <c r="BH104" s="199">
        <f t="shared" si="7"/>
        <v>0</v>
      </c>
      <c r="BI104" s="199">
        <f t="shared" si="8"/>
        <v>0</v>
      </c>
      <c r="BJ104" s="15" t="s">
        <v>81</v>
      </c>
      <c r="BK104" s="199">
        <f t="shared" si="9"/>
        <v>0</v>
      </c>
      <c r="BL104" s="15" t="s">
        <v>162</v>
      </c>
      <c r="BM104" s="198" t="s">
        <v>354</v>
      </c>
    </row>
    <row r="105" spans="1:65" s="2" customFormat="1" ht="24" customHeight="1">
      <c r="A105" s="32"/>
      <c r="B105" s="33"/>
      <c r="C105" s="186" t="s">
        <v>187</v>
      </c>
      <c r="D105" s="186" t="s">
        <v>158</v>
      </c>
      <c r="E105" s="187" t="s">
        <v>184</v>
      </c>
      <c r="F105" s="188" t="s">
        <v>185</v>
      </c>
      <c r="G105" s="189" t="s">
        <v>161</v>
      </c>
      <c r="H105" s="190">
        <v>25</v>
      </c>
      <c r="I105" s="191"/>
      <c r="J105" s="192">
        <f t="shared" si="0"/>
        <v>0</v>
      </c>
      <c r="K105" s="193"/>
      <c r="L105" s="37"/>
      <c r="M105" s="194" t="s">
        <v>19</v>
      </c>
      <c r="N105" s="195" t="s">
        <v>44</v>
      </c>
      <c r="O105" s="62"/>
      <c r="P105" s="196">
        <f t="shared" si="1"/>
        <v>0</v>
      </c>
      <c r="Q105" s="196">
        <v>0</v>
      </c>
      <c r="R105" s="196">
        <f t="shared" si="2"/>
        <v>0</v>
      </c>
      <c r="S105" s="196">
        <v>0</v>
      </c>
      <c r="T105" s="197">
        <f t="shared" si="3"/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98" t="s">
        <v>162</v>
      </c>
      <c r="AT105" s="198" t="s">
        <v>158</v>
      </c>
      <c r="AU105" s="198" t="s">
        <v>83</v>
      </c>
      <c r="AY105" s="15" t="s">
        <v>156</v>
      </c>
      <c r="BE105" s="199">
        <f t="shared" si="4"/>
        <v>0</v>
      </c>
      <c r="BF105" s="199">
        <f t="shared" si="5"/>
        <v>0</v>
      </c>
      <c r="BG105" s="199">
        <f t="shared" si="6"/>
        <v>0</v>
      </c>
      <c r="BH105" s="199">
        <f t="shared" si="7"/>
        <v>0</v>
      </c>
      <c r="BI105" s="199">
        <f t="shared" si="8"/>
        <v>0</v>
      </c>
      <c r="BJ105" s="15" t="s">
        <v>81</v>
      </c>
      <c r="BK105" s="199">
        <f t="shared" si="9"/>
        <v>0</v>
      </c>
      <c r="BL105" s="15" t="s">
        <v>162</v>
      </c>
      <c r="BM105" s="198" t="s">
        <v>355</v>
      </c>
    </row>
    <row r="106" spans="1:65" s="2" customFormat="1" ht="24" customHeight="1">
      <c r="A106" s="32"/>
      <c r="B106" s="33"/>
      <c r="C106" s="186" t="s">
        <v>191</v>
      </c>
      <c r="D106" s="186" t="s">
        <v>158</v>
      </c>
      <c r="E106" s="187" t="s">
        <v>188</v>
      </c>
      <c r="F106" s="188" t="s">
        <v>189</v>
      </c>
      <c r="G106" s="189" t="s">
        <v>161</v>
      </c>
      <c r="H106" s="190">
        <v>9.7200000000000006</v>
      </c>
      <c r="I106" s="191"/>
      <c r="J106" s="192">
        <f t="shared" si="0"/>
        <v>0</v>
      </c>
      <c r="K106" s="193"/>
      <c r="L106" s="37"/>
      <c r="M106" s="194" t="s">
        <v>19</v>
      </c>
      <c r="N106" s="195" t="s">
        <v>44</v>
      </c>
      <c r="O106" s="62"/>
      <c r="P106" s="196">
        <f t="shared" si="1"/>
        <v>0</v>
      </c>
      <c r="Q106" s="196">
        <v>0</v>
      </c>
      <c r="R106" s="196">
        <f t="shared" si="2"/>
        <v>0</v>
      </c>
      <c r="S106" s="196">
        <v>0</v>
      </c>
      <c r="T106" s="197">
        <f t="shared" si="3"/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98" t="s">
        <v>162</v>
      </c>
      <c r="AT106" s="198" t="s">
        <v>158</v>
      </c>
      <c r="AU106" s="198" t="s">
        <v>83</v>
      </c>
      <c r="AY106" s="15" t="s">
        <v>156</v>
      </c>
      <c r="BE106" s="199">
        <f t="shared" si="4"/>
        <v>0</v>
      </c>
      <c r="BF106" s="199">
        <f t="shared" si="5"/>
        <v>0</v>
      </c>
      <c r="BG106" s="199">
        <f t="shared" si="6"/>
        <v>0</v>
      </c>
      <c r="BH106" s="199">
        <f t="shared" si="7"/>
        <v>0</v>
      </c>
      <c r="BI106" s="199">
        <f t="shared" si="8"/>
        <v>0</v>
      </c>
      <c r="BJ106" s="15" t="s">
        <v>81</v>
      </c>
      <c r="BK106" s="199">
        <f t="shared" si="9"/>
        <v>0</v>
      </c>
      <c r="BL106" s="15" t="s">
        <v>162</v>
      </c>
      <c r="BM106" s="198" t="s">
        <v>356</v>
      </c>
    </row>
    <row r="107" spans="1:65" s="2" customFormat="1" ht="16.5" customHeight="1">
      <c r="A107" s="32"/>
      <c r="B107" s="33"/>
      <c r="C107" s="200" t="s">
        <v>197</v>
      </c>
      <c r="D107" s="200" t="s">
        <v>192</v>
      </c>
      <c r="E107" s="201" t="s">
        <v>193</v>
      </c>
      <c r="F107" s="202" t="s">
        <v>194</v>
      </c>
      <c r="G107" s="203" t="s">
        <v>195</v>
      </c>
      <c r="H107" s="204">
        <v>2.9159999999999999</v>
      </c>
      <c r="I107" s="205"/>
      <c r="J107" s="206">
        <f t="shared" si="0"/>
        <v>0</v>
      </c>
      <c r="K107" s="207"/>
      <c r="L107" s="208"/>
      <c r="M107" s="209" t="s">
        <v>19</v>
      </c>
      <c r="N107" s="210" t="s">
        <v>44</v>
      </c>
      <c r="O107" s="62"/>
      <c r="P107" s="196">
        <f t="shared" si="1"/>
        <v>0</v>
      </c>
      <c r="Q107" s="196">
        <v>1</v>
      </c>
      <c r="R107" s="196">
        <f t="shared" si="2"/>
        <v>2.9159999999999999</v>
      </c>
      <c r="S107" s="196">
        <v>0</v>
      </c>
      <c r="T107" s="197">
        <f t="shared" si="3"/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98" t="s">
        <v>187</v>
      </c>
      <c r="AT107" s="198" t="s">
        <v>192</v>
      </c>
      <c r="AU107" s="198" t="s">
        <v>83</v>
      </c>
      <c r="AY107" s="15" t="s">
        <v>156</v>
      </c>
      <c r="BE107" s="199">
        <f t="shared" si="4"/>
        <v>0</v>
      </c>
      <c r="BF107" s="199">
        <f t="shared" si="5"/>
        <v>0</v>
      </c>
      <c r="BG107" s="199">
        <f t="shared" si="6"/>
        <v>0</v>
      </c>
      <c r="BH107" s="199">
        <f t="shared" si="7"/>
        <v>0</v>
      </c>
      <c r="BI107" s="199">
        <f t="shared" si="8"/>
        <v>0</v>
      </c>
      <c r="BJ107" s="15" t="s">
        <v>81</v>
      </c>
      <c r="BK107" s="199">
        <f t="shared" si="9"/>
        <v>0</v>
      </c>
      <c r="BL107" s="15" t="s">
        <v>162</v>
      </c>
      <c r="BM107" s="198" t="s">
        <v>357</v>
      </c>
    </row>
    <row r="108" spans="1:65" s="2" customFormat="1" ht="24" customHeight="1">
      <c r="A108" s="32"/>
      <c r="B108" s="33"/>
      <c r="C108" s="186" t="s">
        <v>201</v>
      </c>
      <c r="D108" s="186" t="s">
        <v>158</v>
      </c>
      <c r="E108" s="187" t="s">
        <v>198</v>
      </c>
      <c r="F108" s="188" t="s">
        <v>199</v>
      </c>
      <c r="G108" s="189" t="s">
        <v>161</v>
      </c>
      <c r="H108" s="190">
        <v>25</v>
      </c>
      <c r="I108" s="191"/>
      <c r="J108" s="192">
        <f t="shared" si="0"/>
        <v>0</v>
      </c>
      <c r="K108" s="193"/>
      <c r="L108" s="37"/>
      <c r="M108" s="194" t="s">
        <v>19</v>
      </c>
      <c r="N108" s="195" t="s">
        <v>44</v>
      </c>
      <c r="O108" s="62"/>
      <c r="P108" s="196">
        <f t="shared" si="1"/>
        <v>0</v>
      </c>
      <c r="Q108" s="196">
        <v>0</v>
      </c>
      <c r="R108" s="196">
        <f t="shared" si="2"/>
        <v>0</v>
      </c>
      <c r="S108" s="196">
        <v>0</v>
      </c>
      <c r="T108" s="197">
        <f t="shared" si="3"/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98" t="s">
        <v>162</v>
      </c>
      <c r="AT108" s="198" t="s">
        <v>158</v>
      </c>
      <c r="AU108" s="198" t="s">
        <v>83</v>
      </c>
      <c r="AY108" s="15" t="s">
        <v>156</v>
      </c>
      <c r="BE108" s="199">
        <f t="shared" si="4"/>
        <v>0</v>
      </c>
      <c r="BF108" s="199">
        <f t="shared" si="5"/>
        <v>0</v>
      </c>
      <c r="BG108" s="199">
        <f t="shared" si="6"/>
        <v>0</v>
      </c>
      <c r="BH108" s="199">
        <f t="shared" si="7"/>
        <v>0</v>
      </c>
      <c r="BI108" s="199">
        <f t="shared" si="8"/>
        <v>0</v>
      </c>
      <c r="BJ108" s="15" t="s">
        <v>81</v>
      </c>
      <c r="BK108" s="199">
        <f t="shared" si="9"/>
        <v>0</v>
      </c>
      <c r="BL108" s="15" t="s">
        <v>162</v>
      </c>
      <c r="BM108" s="198" t="s">
        <v>358</v>
      </c>
    </row>
    <row r="109" spans="1:65" s="2" customFormat="1" ht="16.5" customHeight="1">
      <c r="A109" s="32"/>
      <c r="B109" s="33"/>
      <c r="C109" s="200" t="s">
        <v>206</v>
      </c>
      <c r="D109" s="200" t="s">
        <v>192</v>
      </c>
      <c r="E109" s="201" t="s">
        <v>202</v>
      </c>
      <c r="F109" s="202" t="s">
        <v>203</v>
      </c>
      <c r="G109" s="203" t="s">
        <v>204</v>
      </c>
      <c r="H109" s="204">
        <v>0.375</v>
      </c>
      <c r="I109" s="205"/>
      <c r="J109" s="206">
        <f t="shared" si="0"/>
        <v>0</v>
      </c>
      <c r="K109" s="207"/>
      <c r="L109" s="208"/>
      <c r="M109" s="209" t="s">
        <v>19</v>
      </c>
      <c r="N109" s="210" t="s">
        <v>44</v>
      </c>
      <c r="O109" s="62"/>
      <c r="P109" s="196">
        <f t="shared" si="1"/>
        <v>0</v>
      </c>
      <c r="Q109" s="196">
        <v>1E-3</v>
      </c>
      <c r="R109" s="196">
        <f t="shared" si="2"/>
        <v>3.7500000000000001E-4</v>
      </c>
      <c r="S109" s="196">
        <v>0</v>
      </c>
      <c r="T109" s="197">
        <f t="shared" si="3"/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98" t="s">
        <v>187</v>
      </c>
      <c r="AT109" s="198" t="s">
        <v>192</v>
      </c>
      <c r="AU109" s="198" t="s">
        <v>83</v>
      </c>
      <c r="AY109" s="15" t="s">
        <v>156</v>
      </c>
      <c r="BE109" s="199">
        <f t="shared" si="4"/>
        <v>0</v>
      </c>
      <c r="BF109" s="199">
        <f t="shared" si="5"/>
        <v>0</v>
      </c>
      <c r="BG109" s="199">
        <f t="shared" si="6"/>
        <v>0</v>
      </c>
      <c r="BH109" s="199">
        <f t="shared" si="7"/>
        <v>0</v>
      </c>
      <c r="BI109" s="199">
        <f t="shared" si="8"/>
        <v>0</v>
      </c>
      <c r="BJ109" s="15" t="s">
        <v>81</v>
      </c>
      <c r="BK109" s="199">
        <f t="shared" si="9"/>
        <v>0</v>
      </c>
      <c r="BL109" s="15" t="s">
        <v>162</v>
      </c>
      <c r="BM109" s="198" t="s">
        <v>359</v>
      </c>
    </row>
    <row r="110" spans="1:65" s="2" customFormat="1" ht="16.5" customHeight="1">
      <c r="A110" s="32"/>
      <c r="B110" s="33"/>
      <c r="C110" s="186" t="s">
        <v>221</v>
      </c>
      <c r="D110" s="186" t="s">
        <v>158</v>
      </c>
      <c r="E110" s="187" t="s">
        <v>207</v>
      </c>
      <c r="F110" s="188" t="s">
        <v>208</v>
      </c>
      <c r="G110" s="189" t="s">
        <v>195</v>
      </c>
      <c r="H110" s="190">
        <v>0.3</v>
      </c>
      <c r="I110" s="191"/>
      <c r="J110" s="192">
        <f t="shared" si="0"/>
        <v>0</v>
      </c>
      <c r="K110" s="193"/>
      <c r="L110" s="37"/>
      <c r="M110" s="194" t="s">
        <v>19</v>
      </c>
      <c r="N110" s="195" t="s">
        <v>44</v>
      </c>
      <c r="O110" s="62"/>
      <c r="P110" s="196">
        <f t="shared" si="1"/>
        <v>0</v>
      </c>
      <c r="Q110" s="196">
        <v>0</v>
      </c>
      <c r="R110" s="196">
        <f t="shared" si="2"/>
        <v>0</v>
      </c>
      <c r="S110" s="196">
        <v>1</v>
      </c>
      <c r="T110" s="197">
        <f t="shared" si="3"/>
        <v>0.3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98" t="s">
        <v>162</v>
      </c>
      <c r="AT110" s="198" t="s">
        <v>158</v>
      </c>
      <c r="AU110" s="198" t="s">
        <v>83</v>
      </c>
      <c r="AY110" s="15" t="s">
        <v>156</v>
      </c>
      <c r="BE110" s="199">
        <f t="shared" si="4"/>
        <v>0</v>
      </c>
      <c r="BF110" s="199">
        <f t="shared" si="5"/>
        <v>0</v>
      </c>
      <c r="BG110" s="199">
        <f t="shared" si="6"/>
        <v>0</v>
      </c>
      <c r="BH110" s="199">
        <f t="shared" si="7"/>
        <v>0</v>
      </c>
      <c r="BI110" s="199">
        <f t="shared" si="8"/>
        <v>0</v>
      </c>
      <c r="BJ110" s="15" t="s">
        <v>81</v>
      </c>
      <c r="BK110" s="199">
        <f t="shared" si="9"/>
        <v>0</v>
      </c>
      <c r="BL110" s="15" t="s">
        <v>162</v>
      </c>
      <c r="BM110" s="198" t="s">
        <v>360</v>
      </c>
    </row>
    <row r="111" spans="1:65" s="12" customFormat="1" ht="22.9" customHeight="1">
      <c r="B111" s="170"/>
      <c r="C111" s="171"/>
      <c r="D111" s="172" t="s">
        <v>72</v>
      </c>
      <c r="E111" s="184" t="s">
        <v>191</v>
      </c>
      <c r="F111" s="184" t="s">
        <v>220</v>
      </c>
      <c r="G111" s="171"/>
      <c r="H111" s="171"/>
      <c r="I111" s="174"/>
      <c r="J111" s="185">
        <f>BK111</f>
        <v>0</v>
      </c>
      <c r="K111" s="171"/>
      <c r="L111" s="176"/>
      <c r="M111" s="177"/>
      <c r="N111" s="178"/>
      <c r="O111" s="178"/>
      <c r="P111" s="179">
        <f>SUM(P112:P116)</f>
        <v>0</v>
      </c>
      <c r="Q111" s="178"/>
      <c r="R111" s="179">
        <f>SUM(R112:R116)</f>
        <v>0</v>
      </c>
      <c r="S111" s="178"/>
      <c r="T111" s="180">
        <f>SUM(T112:T116)</f>
        <v>23.853727999999997</v>
      </c>
      <c r="AR111" s="181" t="s">
        <v>81</v>
      </c>
      <c r="AT111" s="182" t="s">
        <v>72</v>
      </c>
      <c r="AU111" s="182" t="s">
        <v>81</v>
      </c>
      <c r="AY111" s="181" t="s">
        <v>156</v>
      </c>
      <c r="BK111" s="183">
        <f>SUM(BK112:BK116)</f>
        <v>0</v>
      </c>
    </row>
    <row r="112" spans="1:65" s="2" customFormat="1" ht="16.5" customHeight="1">
      <c r="A112" s="32"/>
      <c r="B112" s="33"/>
      <c r="C112" s="186" t="s">
        <v>225</v>
      </c>
      <c r="D112" s="186" t="s">
        <v>158</v>
      </c>
      <c r="E112" s="187" t="s">
        <v>361</v>
      </c>
      <c r="F112" s="188" t="s">
        <v>362</v>
      </c>
      <c r="G112" s="189" t="s">
        <v>166</v>
      </c>
      <c r="H112" s="190">
        <v>2.9159999999999999</v>
      </c>
      <c r="I112" s="191"/>
      <c r="J112" s="192">
        <f>ROUND(I112*H112,2)</f>
        <v>0</v>
      </c>
      <c r="K112" s="193"/>
      <c r="L112" s="37"/>
      <c r="M112" s="194" t="s">
        <v>19</v>
      </c>
      <c r="N112" s="195" t="s">
        <v>44</v>
      </c>
      <c r="O112" s="62"/>
      <c r="P112" s="196">
        <f>O112*H112</f>
        <v>0</v>
      </c>
      <c r="Q112" s="196">
        <v>0</v>
      </c>
      <c r="R112" s="196">
        <f>Q112*H112</f>
        <v>0</v>
      </c>
      <c r="S112" s="196">
        <v>2</v>
      </c>
      <c r="T112" s="197">
        <f>S112*H112</f>
        <v>5.8319999999999999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98" t="s">
        <v>162</v>
      </c>
      <c r="AT112" s="198" t="s">
        <v>158</v>
      </c>
      <c r="AU112" s="198" t="s">
        <v>83</v>
      </c>
      <c r="AY112" s="15" t="s">
        <v>156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15" t="s">
        <v>81</v>
      </c>
      <c r="BK112" s="199">
        <f>ROUND(I112*H112,2)</f>
        <v>0</v>
      </c>
      <c r="BL112" s="15" t="s">
        <v>162</v>
      </c>
      <c r="BM112" s="198" t="s">
        <v>363</v>
      </c>
    </row>
    <row r="113" spans="1:65" s="2" customFormat="1" ht="24" customHeight="1">
      <c r="A113" s="32"/>
      <c r="B113" s="33"/>
      <c r="C113" s="186" t="s">
        <v>8</v>
      </c>
      <c r="D113" s="186" t="s">
        <v>158</v>
      </c>
      <c r="E113" s="187" t="s">
        <v>364</v>
      </c>
      <c r="F113" s="188" t="s">
        <v>365</v>
      </c>
      <c r="G113" s="189" t="s">
        <v>166</v>
      </c>
      <c r="H113" s="190">
        <v>8.5559999999999992</v>
      </c>
      <c r="I113" s="191"/>
      <c r="J113" s="192">
        <f>ROUND(I113*H113,2)</f>
        <v>0</v>
      </c>
      <c r="K113" s="193"/>
      <c r="L113" s="37"/>
      <c r="M113" s="194" t="s">
        <v>19</v>
      </c>
      <c r="N113" s="195" t="s">
        <v>44</v>
      </c>
      <c r="O113" s="62"/>
      <c r="P113" s="196">
        <f>O113*H113</f>
        <v>0</v>
      </c>
      <c r="Q113" s="196">
        <v>0</v>
      </c>
      <c r="R113" s="196">
        <f>Q113*H113</f>
        <v>0</v>
      </c>
      <c r="S113" s="196">
        <v>1.95</v>
      </c>
      <c r="T113" s="197">
        <f>S113*H113</f>
        <v>16.684199999999997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98" t="s">
        <v>162</v>
      </c>
      <c r="AT113" s="198" t="s">
        <v>158</v>
      </c>
      <c r="AU113" s="198" t="s">
        <v>83</v>
      </c>
      <c r="AY113" s="15" t="s">
        <v>156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15" t="s">
        <v>81</v>
      </c>
      <c r="BK113" s="199">
        <f>ROUND(I113*H113,2)</f>
        <v>0</v>
      </c>
      <c r="BL113" s="15" t="s">
        <v>162</v>
      </c>
      <c r="BM113" s="198" t="s">
        <v>366</v>
      </c>
    </row>
    <row r="114" spans="1:65" s="2" customFormat="1" ht="24" customHeight="1">
      <c r="A114" s="32"/>
      <c r="B114" s="33"/>
      <c r="C114" s="186" t="s">
        <v>270</v>
      </c>
      <c r="D114" s="186" t="s">
        <v>158</v>
      </c>
      <c r="E114" s="187" t="s">
        <v>367</v>
      </c>
      <c r="F114" s="188" t="s">
        <v>368</v>
      </c>
      <c r="G114" s="189" t="s">
        <v>166</v>
      </c>
      <c r="H114" s="190">
        <v>0.64800000000000002</v>
      </c>
      <c r="I114" s="191"/>
      <c r="J114" s="192">
        <f>ROUND(I114*H114,2)</f>
        <v>0</v>
      </c>
      <c r="K114" s="193"/>
      <c r="L114" s="37"/>
      <c r="M114" s="194" t="s">
        <v>19</v>
      </c>
      <c r="N114" s="195" t="s">
        <v>44</v>
      </c>
      <c r="O114" s="62"/>
      <c r="P114" s="196">
        <f>O114*H114</f>
        <v>0</v>
      </c>
      <c r="Q114" s="196">
        <v>0</v>
      </c>
      <c r="R114" s="196">
        <f>Q114*H114</f>
        <v>0</v>
      </c>
      <c r="S114" s="196">
        <v>1.671</v>
      </c>
      <c r="T114" s="197">
        <f>S114*H114</f>
        <v>1.082808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98" t="s">
        <v>162</v>
      </c>
      <c r="AT114" s="198" t="s">
        <v>158</v>
      </c>
      <c r="AU114" s="198" t="s">
        <v>83</v>
      </c>
      <c r="AY114" s="15" t="s">
        <v>156</v>
      </c>
      <c r="BE114" s="199">
        <f>IF(N114="základní",J114,0)</f>
        <v>0</v>
      </c>
      <c r="BF114" s="199">
        <f>IF(N114="snížená",J114,0)</f>
        <v>0</v>
      </c>
      <c r="BG114" s="199">
        <f>IF(N114="zákl. přenesená",J114,0)</f>
        <v>0</v>
      </c>
      <c r="BH114" s="199">
        <f>IF(N114="sníž. přenesená",J114,0)</f>
        <v>0</v>
      </c>
      <c r="BI114" s="199">
        <f>IF(N114="nulová",J114,0)</f>
        <v>0</v>
      </c>
      <c r="BJ114" s="15" t="s">
        <v>81</v>
      </c>
      <c r="BK114" s="199">
        <f>ROUND(I114*H114,2)</f>
        <v>0</v>
      </c>
      <c r="BL114" s="15" t="s">
        <v>162</v>
      </c>
      <c r="BM114" s="198" t="s">
        <v>369</v>
      </c>
    </row>
    <row r="115" spans="1:65" s="2" customFormat="1" ht="24" customHeight="1">
      <c r="A115" s="32"/>
      <c r="B115" s="33"/>
      <c r="C115" s="186" t="s">
        <v>370</v>
      </c>
      <c r="D115" s="186" t="s">
        <v>158</v>
      </c>
      <c r="E115" s="187" t="s">
        <v>371</v>
      </c>
      <c r="F115" s="188" t="s">
        <v>372</v>
      </c>
      <c r="G115" s="189" t="s">
        <v>161</v>
      </c>
      <c r="H115" s="190">
        <v>2</v>
      </c>
      <c r="I115" s="191"/>
      <c r="J115" s="192">
        <f>ROUND(I115*H115,2)</f>
        <v>0</v>
      </c>
      <c r="K115" s="193"/>
      <c r="L115" s="37"/>
      <c r="M115" s="194" t="s">
        <v>19</v>
      </c>
      <c r="N115" s="195" t="s">
        <v>44</v>
      </c>
      <c r="O115" s="62"/>
      <c r="P115" s="196">
        <f>O115*H115</f>
        <v>0</v>
      </c>
      <c r="Q115" s="196">
        <v>0</v>
      </c>
      <c r="R115" s="196">
        <f>Q115*H115</f>
        <v>0</v>
      </c>
      <c r="S115" s="196">
        <v>8.7999999999999995E-2</v>
      </c>
      <c r="T115" s="197">
        <f>S115*H115</f>
        <v>0.17599999999999999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98" t="s">
        <v>162</v>
      </c>
      <c r="AT115" s="198" t="s">
        <v>158</v>
      </c>
      <c r="AU115" s="198" t="s">
        <v>83</v>
      </c>
      <c r="AY115" s="15" t="s">
        <v>156</v>
      </c>
      <c r="BE115" s="199">
        <f>IF(N115="základní",J115,0)</f>
        <v>0</v>
      </c>
      <c r="BF115" s="199">
        <f>IF(N115="snížená",J115,0)</f>
        <v>0</v>
      </c>
      <c r="BG115" s="199">
        <f>IF(N115="zákl. přenesená",J115,0)</f>
        <v>0</v>
      </c>
      <c r="BH115" s="199">
        <f>IF(N115="sníž. přenesená",J115,0)</f>
        <v>0</v>
      </c>
      <c r="BI115" s="199">
        <f>IF(N115="nulová",J115,0)</f>
        <v>0</v>
      </c>
      <c r="BJ115" s="15" t="s">
        <v>81</v>
      </c>
      <c r="BK115" s="199">
        <f>ROUND(I115*H115,2)</f>
        <v>0</v>
      </c>
      <c r="BL115" s="15" t="s">
        <v>162</v>
      </c>
      <c r="BM115" s="198" t="s">
        <v>373</v>
      </c>
    </row>
    <row r="116" spans="1:65" s="2" customFormat="1" ht="24" customHeight="1">
      <c r="A116" s="32"/>
      <c r="B116" s="33"/>
      <c r="C116" s="186" t="s">
        <v>374</v>
      </c>
      <c r="D116" s="186" t="s">
        <v>158</v>
      </c>
      <c r="E116" s="187" t="s">
        <v>375</v>
      </c>
      <c r="F116" s="188" t="s">
        <v>376</v>
      </c>
      <c r="G116" s="189" t="s">
        <v>161</v>
      </c>
      <c r="H116" s="190">
        <v>1.92</v>
      </c>
      <c r="I116" s="191"/>
      <c r="J116" s="192">
        <f>ROUND(I116*H116,2)</f>
        <v>0</v>
      </c>
      <c r="K116" s="193"/>
      <c r="L116" s="37"/>
      <c r="M116" s="194" t="s">
        <v>19</v>
      </c>
      <c r="N116" s="195" t="s">
        <v>44</v>
      </c>
      <c r="O116" s="62"/>
      <c r="P116" s="196">
        <f>O116*H116</f>
        <v>0</v>
      </c>
      <c r="Q116" s="196">
        <v>0</v>
      </c>
      <c r="R116" s="196">
        <f>Q116*H116</f>
        <v>0</v>
      </c>
      <c r="S116" s="196">
        <v>4.1000000000000002E-2</v>
      </c>
      <c r="T116" s="197">
        <f>S116*H116</f>
        <v>7.8719999999999998E-2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98" t="s">
        <v>162</v>
      </c>
      <c r="AT116" s="198" t="s">
        <v>158</v>
      </c>
      <c r="AU116" s="198" t="s">
        <v>83</v>
      </c>
      <c r="AY116" s="15" t="s">
        <v>156</v>
      </c>
      <c r="BE116" s="199">
        <f>IF(N116="základní",J116,0)</f>
        <v>0</v>
      </c>
      <c r="BF116" s="199">
        <f>IF(N116="snížená",J116,0)</f>
        <v>0</v>
      </c>
      <c r="BG116" s="199">
        <f>IF(N116="zákl. přenesená",J116,0)</f>
        <v>0</v>
      </c>
      <c r="BH116" s="199">
        <f>IF(N116="sníž. přenesená",J116,0)</f>
        <v>0</v>
      </c>
      <c r="BI116" s="199">
        <f>IF(N116="nulová",J116,0)</f>
        <v>0</v>
      </c>
      <c r="BJ116" s="15" t="s">
        <v>81</v>
      </c>
      <c r="BK116" s="199">
        <f>ROUND(I116*H116,2)</f>
        <v>0</v>
      </c>
      <c r="BL116" s="15" t="s">
        <v>162</v>
      </c>
      <c r="BM116" s="198" t="s">
        <v>377</v>
      </c>
    </row>
    <row r="117" spans="1:65" s="12" customFormat="1" ht="22.9" customHeight="1">
      <c r="B117" s="170"/>
      <c r="C117" s="171"/>
      <c r="D117" s="172" t="s">
        <v>72</v>
      </c>
      <c r="E117" s="184" t="s">
        <v>241</v>
      </c>
      <c r="F117" s="184" t="s">
        <v>242</v>
      </c>
      <c r="G117" s="171"/>
      <c r="H117" s="171"/>
      <c r="I117" s="174"/>
      <c r="J117" s="185">
        <f>BK117</f>
        <v>0</v>
      </c>
      <c r="K117" s="171"/>
      <c r="L117" s="176"/>
      <c r="M117" s="177"/>
      <c r="N117" s="178"/>
      <c r="O117" s="178"/>
      <c r="P117" s="179">
        <f>SUM(P118:P125)</f>
        <v>0</v>
      </c>
      <c r="Q117" s="178"/>
      <c r="R117" s="179">
        <f>SUM(R118:R125)</f>
        <v>0</v>
      </c>
      <c r="S117" s="178"/>
      <c r="T117" s="180">
        <f>SUM(T118:T125)</f>
        <v>0</v>
      </c>
      <c r="AR117" s="181" t="s">
        <v>81</v>
      </c>
      <c r="AT117" s="182" t="s">
        <v>72</v>
      </c>
      <c r="AU117" s="182" t="s">
        <v>81</v>
      </c>
      <c r="AY117" s="181" t="s">
        <v>156</v>
      </c>
      <c r="BK117" s="183">
        <f>SUM(BK118:BK125)</f>
        <v>0</v>
      </c>
    </row>
    <row r="118" spans="1:65" s="2" customFormat="1" ht="16.5" customHeight="1">
      <c r="A118" s="32"/>
      <c r="B118" s="33"/>
      <c r="C118" s="186" t="s">
        <v>378</v>
      </c>
      <c r="D118" s="186" t="s">
        <v>158</v>
      </c>
      <c r="E118" s="187" t="s">
        <v>379</v>
      </c>
      <c r="F118" s="188" t="s">
        <v>380</v>
      </c>
      <c r="G118" s="189" t="s">
        <v>195</v>
      </c>
      <c r="H118" s="190">
        <v>50.646000000000001</v>
      </c>
      <c r="I118" s="191"/>
      <c r="J118" s="192">
        <f t="shared" ref="J118:J125" si="10">ROUND(I118*H118,2)</f>
        <v>0</v>
      </c>
      <c r="K118" s="193"/>
      <c r="L118" s="37"/>
      <c r="M118" s="194" t="s">
        <v>19</v>
      </c>
      <c r="N118" s="195" t="s">
        <v>44</v>
      </c>
      <c r="O118" s="62"/>
      <c r="P118" s="196">
        <f t="shared" ref="P118:P125" si="11">O118*H118</f>
        <v>0</v>
      </c>
      <c r="Q118" s="196">
        <v>0</v>
      </c>
      <c r="R118" s="196">
        <f t="shared" ref="R118:R125" si="12">Q118*H118</f>
        <v>0</v>
      </c>
      <c r="S118" s="196">
        <v>0</v>
      </c>
      <c r="T118" s="197">
        <f t="shared" ref="T118:T125" si="13"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98" t="s">
        <v>162</v>
      </c>
      <c r="AT118" s="198" t="s">
        <v>158</v>
      </c>
      <c r="AU118" s="198" t="s">
        <v>83</v>
      </c>
      <c r="AY118" s="15" t="s">
        <v>156</v>
      </c>
      <c r="BE118" s="199">
        <f t="shared" ref="BE118:BE125" si="14">IF(N118="základní",J118,0)</f>
        <v>0</v>
      </c>
      <c r="BF118" s="199">
        <f t="shared" ref="BF118:BF125" si="15">IF(N118="snížená",J118,0)</f>
        <v>0</v>
      </c>
      <c r="BG118" s="199">
        <f t="shared" ref="BG118:BG125" si="16">IF(N118="zákl. přenesená",J118,0)</f>
        <v>0</v>
      </c>
      <c r="BH118" s="199">
        <f t="shared" ref="BH118:BH125" si="17">IF(N118="sníž. přenesená",J118,0)</f>
        <v>0</v>
      </c>
      <c r="BI118" s="199">
        <f t="shared" ref="BI118:BI125" si="18">IF(N118="nulová",J118,0)</f>
        <v>0</v>
      </c>
      <c r="BJ118" s="15" t="s">
        <v>81</v>
      </c>
      <c r="BK118" s="199">
        <f t="shared" ref="BK118:BK125" si="19">ROUND(I118*H118,2)</f>
        <v>0</v>
      </c>
      <c r="BL118" s="15" t="s">
        <v>162</v>
      </c>
      <c r="BM118" s="198" t="s">
        <v>381</v>
      </c>
    </row>
    <row r="119" spans="1:65" s="2" customFormat="1" ht="16.5" customHeight="1">
      <c r="A119" s="32"/>
      <c r="B119" s="33"/>
      <c r="C119" s="186" t="s">
        <v>382</v>
      </c>
      <c r="D119" s="186" t="s">
        <v>158</v>
      </c>
      <c r="E119" s="187" t="s">
        <v>383</v>
      </c>
      <c r="F119" s="188" t="s">
        <v>384</v>
      </c>
      <c r="G119" s="189" t="s">
        <v>195</v>
      </c>
      <c r="H119" s="190">
        <v>25.323</v>
      </c>
      <c r="I119" s="191"/>
      <c r="J119" s="192">
        <f t="shared" si="10"/>
        <v>0</v>
      </c>
      <c r="K119" s="193"/>
      <c r="L119" s="37"/>
      <c r="M119" s="194" t="s">
        <v>19</v>
      </c>
      <c r="N119" s="195" t="s">
        <v>44</v>
      </c>
      <c r="O119" s="62"/>
      <c r="P119" s="196">
        <f t="shared" si="11"/>
        <v>0</v>
      </c>
      <c r="Q119" s="196">
        <v>0</v>
      </c>
      <c r="R119" s="196">
        <f t="shared" si="12"/>
        <v>0</v>
      </c>
      <c r="S119" s="196">
        <v>0</v>
      </c>
      <c r="T119" s="197">
        <f t="shared" si="13"/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8" t="s">
        <v>162</v>
      </c>
      <c r="AT119" s="198" t="s">
        <v>158</v>
      </c>
      <c r="AU119" s="198" t="s">
        <v>83</v>
      </c>
      <c r="AY119" s="15" t="s">
        <v>156</v>
      </c>
      <c r="BE119" s="199">
        <f t="shared" si="14"/>
        <v>0</v>
      </c>
      <c r="BF119" s="199">
        <f t="shared" si="15"/>
        <v>0</v>
      </c>
      <c r="BG119" s="199">
        <f t="shared" si="16"/>
        <v>0</v>
      </c>
      <c r="BH119" s="199">
        <f t="shared" si="17"/>
        <v>0</v>
      </c>
      <c r="BI119" s="199">
        <f t="shared" si="18"/>
        <v>0</v>
      </c>
      <c r="BJ119" s="15" t="s">
        <v>81</v>
      </c>
      <c r="BK119" s="199">
        <f t="shared" si="19"/>
        <v>0</v>
      </c>
      <c r="BL119" s="15" t="s">
        <v>162</v>
      </c>
      <c r="BM119" s="198" t="s">
        <v>385</v>
      </c>
    </row>
    <row r="120" spans="1:65" s="2" customFormat="1" ht="24" customHeight="1">
      <c r="A120" s="32"/>
      <c r="B120" s="33"/>
      <c r="C120" s="186" t="s">
        <v>7</v>
      </c>
      <c r="D120" s="186" t="s">
        <v>158</v>
      </c>
      <c r="E120" s="187" t="s">
        <v>386</v>
      </c>
      <c r="F120" s="188" t="s">
        <v>387</v>
      </c>
      <c r="G120" s="189" t="s">
        <v>195</v>
      </c>
      <c r="H120" s="190">
        <v>0.5</v>
      </c>
      <c r="I120" s="191"/>
      <c r="J120" s="192">
        <f t="shared" si="10"/>
        <v>0</v>
      </c>
      <c r="K120" s="193"/>
      <c r="L120" s="37"/>
      <c r="M120" s="194" t="s">
        <v>19</v>
      </c>
      <c r="N120" s="195" t="s">
        <v>44</v>
      </c>
      <c r="O120" s="62"/>
      <c r="P120" s="196">
        <f t="shared" si="11"/>
        <v>0</v>
      </c>
      <c r="Q120" s="196">
        <v>0</v>
      </c>
      <c r="R120" s="196">
        <f t="shared" si="12"/>
        <v>0</v>
      </c>
      <c r="S120" s="196">
        <v>0</v>
      </c>
      <c r="T120" s="197">
        <f t="shared" si="13"/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8" t="s">
        <v>162</v>
      </c>
      <c r="AT120" s="198" t="s">
        <v>158</v>
      </c>
      <c r="AU120" s="198" t="s">
        <v>83</v>
      </c>
      <c r="AY120" s="15" t="s">
        <v>156</v>
      </c>
      <c r="BE120" s="199">
        <f t="shared" si="14"/>
        <v>0</v>
      </c>
      <c r="BF120" s="199">
        <f t="shared" si="15"/>
        <v>0</v>
      </c>
      <c r="BG120" s="199">
        <f t="shared" si="16"/>
        <v>0</v>
      </c>
      <c r="BH120" s="199">
        <f t="shared" si="17"/>
        <v>0</v>
      </c>
      <c r="BI120" s="199">
        <f t="shared" si="18"/>
        <v>0</v>
      </c>
      <c r="BJ120" s="15" t="s">
        <v>81</v>
      </c>
      <c r="BK120" s="199">
        <f t="shared" si="19"/>
        <v>0</v>
      </c>
      <c r="BL120" s="15" t="s">
        <v>162</v>
      </c>
      <c r="BM120" s="198" t="s">
        <v>388</v>
      </c>
    </row>
    <row r="121" spans="1:65" s="2" customFormat="1" ht="16.5" customHeight="1">
      <c r="A121" s="32"/>
      <c r="B121" s="33"/>
      <c r="C121" s="186" t="s">
        <v>389</v>
      </c>
      <c r="D121" s="186" t="s">
        <v>158</v>
      </c>
      <c r="E121" s="187" t="s">
        <v>390</v>
      </c>
      <c r="F121" s="188" t="s">
        <v>391</v>
      </c>
      <c r="G121" s="189" t="s">
        <v>195</v>
      </c>
      <c r="H121" s="190">
        <v>25.323</v>
      </c>
      <c r="I121" s="191"/>
      <c r="J121" s="192">
        <f t="shared" si="10"/>
        <v>0</v>
      </c>
      <c r="K121" s="193"/>
      <c r="L121" s="37"/>
      <c r="M121" s="194" t="s">
        <v>19</v>
      </c>
      <c r="N121" s="195" t="s">
        <v>44</v>
      </c>
      <c r="O121" s="62"/>
      <c r="P121" s="196">
        <f t="shared" si="11"/>
        <v>0</v>
      </c>
      <c r="Q121" s="196">
        <v>0</v>
      </c>
      <c r="R121" s="196">
        <f t="shared" si="12"/>
        <v>0</v>
      </c>
      <c r="S121" s="196">
        <v>0</v>
      </c>
      <c r="T121" s="197">
        <f t="shared" si="13"/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8" t="s">
        <v>162</v>
      </c>
      <c r="AT121" s="198" t="s">
        <v>158</v>
      </c>
      <c r="AU121" s="198" t="s">
        <v>83</v>
      </c>
      <c r="AY121" s="15" t="s">
        <v>156</v>
      </c>
      <c r="BE121" s="199">
        <f t="shared" si="14"/>
        <v>0</v>
      </c>
      <c r="BF121" s="199">
        <f t="shared" si="15"/>
        <v>0</v>
      </c>
      <c r="BG121" s="199">
        <f t="shared" si="16"/>
        <v>0</v>
      </c>
      <c r="BH121" s="199">
        <f t="shared" si="17"/>
        <v>0</v>
      </c>
      <c r="BI121" s="199">
        <f t="shared" si="18"/>
        <v>0</v>
      </c>
      <c r="BJ121" s="15" t="s">
        <v>81</v>
      </c>
      <c r="BK121" s="199">
        <f t="shared" si="19"/>
        <v>0</v>
      </c>
      <c r="BL121" s="15" t="s">
        <v>162</v>
      </c>
      <c r="BM121" s="198" t="s">
        <v>392</v>
      </c>
    </row>
    <row r="122" spans="1:65" s="2" customFormat="1" ht="16.5" customHeight="1">
      <c r="A122" s="32"/>
      <c r="B122" s="33"/>
      <c r="C122" s="186" t="s">
        <v>393</v>
      </c>
      <c r="D122" s="186" t="s">
        <v>158</v>
      </c>
      <c r="E122" s="187" t="s">
        <v>244</v>
      </c>
      <c r="F122" s="188" t="s">
        <v>245</v>
      </c>
      <c r="G122" s="189" t="s">
        <v>195</v>
      </c>
      <c r="H122" s="190">
        <v>25.323</v>
      </c>
      <c r="I122" s="191"/>
      <c r="J122" s="192">
        <f t="shared" si="10"/>
        <v>0</v>
      </c>
      <c r="K122" s="193"/>
      <c r="L122" s="37"/>
      <c r="M122" s="194" t="s">
        <v>19</v>
      </c>
      <c r="N122" s="195" t="s">
        <v>44</v>
      </c>
      <c r="O122" s="62"/>
      <c r="P122" s="196">
        <f t="shared" si="11"/>
        <v>0</v>
      </c>
      <c r="Q122" s="196">
        <v>0</v>
      </c>
      <c r="R122" s="196">
        <f t="shared" si="12"/>
        <v>0</v>
      </c>
      <c r="S122" s="196">
        <v>0</v>
      </c>
      <c r="T122" s="197">
        <f t="shared" si="13"/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8" t="s">
        <v>162</v>
      </c>
      <c r="AT122" s="198" t="s">
        <v>158</v>
      </c>
      <c r="AU122" s="198" t="s">
        <v>83</v>
      </c>
      <c r="AY122" s="15" t="s">
        <v>156</v>
      </c>
      <c r="BE122" s="199">
        <f t="shared" si="14"/>
        <v>0</v>
      </c>
      <c r="BF122" s="199">
        <f t="shared" si="15"/>
        <v>0</v>
      </c>
      <c r="BG122" s="199">
        <f t="shared" si="16"/>
        <v>0</v>
      </c>
      <c r="BH122" s="199">
        <f t="shared" si="17"/>
        <v>0</v>
      </c>
      <c r="BI122" s="199">
        <f t="shared" si="18"/>
        <v>0</v>
      </c>
      <c r="BJ122" s="15" t="s">
        <v>81</v>
      </c>
      <c r="BK122" s="199">
        <f t="shared" si="19"/>
        <v>0</v>
      </c>
      <c r="BL122" s="15" t="s">
        <v>162</v>
      </c>
      <c r="BM122" s="198" t="s">
        <v>394</v>
      </c>
    </row>
    <row r="123" spans="1:65" s="2" customFormat="1" ht="24" customHeight="1">
      <c r="A123" s="32"/>
      <c r="B123" s="33"/>
      <c r="C123" s="186" t="s">
        <v>395</v>
      </c>
      <c r="D123" s="186" t="s">
        <v>158</v>
      </c>
      <c r="E123" s="187" t="s">
        <v>248</v>
      </c>
      <c r="F123" s="188" t="s">
        <v>249</v>
      </c>
      <c r="G123" s="189" t="s">
        <v>195</v>
      </c>
      <c r="H123" s="190">
        <v>481.137</v>
      </c>
      <c r="I123" s="191"/>
      <c r="J123" s="192">
        <f t="shared" si="10"/>
        <v>0</v>
      </c>
      <c r="K123" s="193"/>
      <c r="L123" s="37"/>
      <c r="M123" s="194" t="s">
        <v>19</v>
      </c>
      <c r="N123" s="195" t="s">
        <v>44</v>
      </c>
      <c r="O123" s="62"/>
      <c r="P123" s="196">
        <f t="shared" si="11"/>
        <v>0</v>
      </c>
      <c r="Q123" s="196">
        <v>0</v>
      </c>
      <c r="R123" s="196">
        <f t="shared" si="12"/>
        <v>0</v>
      </c>
      <c r="S123" s="196">
        <v>0</v>
      </c>
      <c r="T123" s="197">
        <f t="shared" si="13"/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8" t="s">
        <v>162</v>
      </c>
      <c r="AT123" s="198" t="s">
        <v>158</v>
      </c>
      <c r="AU123" s="198" t="s">
        <v>83</v>
      </c>
      <c r="AY123" s="15" t="s">
        <v>156</v>
      </c>
      <c r="BE123" s="199">
        <f t="shared" si="14"/>
        <v>0</v>
      </c>
      <c r="BF123" s="199">
        <f t="shared" si="15"/>
        <v>0</v>
      </c>
      <c r="BG123" s="199">
        <f t="shared" si="16"/>
        <v>0</v>
      </c>
      <c r="BH123" s="199">
        <f t="shared" si="17"/>
        <v>0</v>
      </c>
      <c r="BI123" s="199">
        <f t="shared" si="18"/>
        <v>0</v>
      </c>
      <c r="BJ123" s="15" t="s">
        <v>81</v>
      </c>
      <c r="BK123" s="199">
        <f t="shared" si="19"/>
        <v>0</v>
      </c>
      <c r="BL123" s="15" t="s">
        <v>162</v>
      </c>
      <c r="BM123" s="198" t="s">
        <v>396</v>
      </c>
    </row>
    <row r="124" spans="1:65" s="2" customFormat="1" ht="24" customHeight="1">
      <c r="A124" s="32"/>
      <c r="B124" s="33"/>
      <c r="C124" s="186" t="s">
        <v>397</v>
      </c>
      <c r="D124" s="186" t="s">
        <v>158</v>
      </c>
      <c r="E124" s="187" t="s">
        <v>252</v>
      </c>
      <c r="F124" s="188" t="s">
        <v>253</v>
      </c>
      <c r="G124" s="189" t="s">
        <v>195</v>
      </c>
      <c r="H124" s="190">
        <v>0.3</v>
      </c>
      <c r="I124" s="191"/>
      <c r="J124" s="192">
        <f t="shared" si="10"/>
        <v>0</v>
      </c>
      <c r="K124" s="193"/>
      <c r="L124" s="37"/>
      <c r="M124" s="194" t="s">
        <v>19</v>
      </c>
      <c r="N124" s="195" t="s">
        <v>44</v>
      </c>
      <c r="O124" s="62"/>
      <c r="P124" s="196">
        <f t="shared" si="11"/>
        <v>0</v>
      </c>
      <c r="Q124" s="196">
        <v>0</v>
      </c>
      <c r="R124" s="196">
        <f t="shared" si="12"/>
        <v>0</v>
      </c>
      <c r="S124" s="196">
        <v>0</v>
      </c>
      <c r="T124" s="197">
        <f t="shared" si="13"/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8" t="s">
        <v>162</v>
      </c>
      <c r="AT124" s="198" t="s">
        <v>158</v>
      </c>
      <c r="AU124" s="198" t="s">
        <v>83</v>
      </c>
      <c r="AY124" s="15" t="s">
        <v>156</v>
      </c>
      <c r="BE124" s="199">
        <f t="shared" si="14"/>
        <v>0</v>
      </c>
      <c r="BF124" s="199">
        <f t="shared" si="15"/>
        <v>0</v>
      </c>
      <c r="BG124" s="199">
        <f t="shared" si="16"/>
        <v>0</v>
      </c>
      <c r="BH124" s="199">
        <f t="shared" si="17"/>
        <v>0</v>
      </c>
      <c r="BI124" s="199">
        <f t="shared" si="18"/>
        <v>0</v>
      </c>
      <c r="BJ124" s="15" t="s">
        <v>81</v>
      </c>
      <c r="BK124" s="199">
        <f t="shared" si="19"/>
        <v>0</v>
      </c>
      <c r="BL124" s="15" t="s">
        <v>162</v>
      </c>
      <c r="BM124" s="198" t="s">
        <v>398</v>
      </c>
    </row>
    <row r="125" spans="1:65" s="2" customFormat="1" ht="24" customHeight="1">
      <c r="A125" s="32"/>
      <c r="B125" s="33"/>
      <c r="C125" s="186" t="s">
        <v>399</v>
      </c>
      <c r="D125" s="186" t="s">
        <v>158</v>
      </c>
      <c r="E125" s="187" t="s">
        <v>260</v>
      </c>
      <c r="F125" s="188" t="s">
        <v>261</v>
      </c>
      <c r="G125" s="189" t="s">
        <v>195</v>
      </c>
      <c r="H125" s="190">
        <v>24.523</v>
      </c>
      <c r="I125" s="191"/>
      <c r="J125" s="192">
        <f t="shared" si="10"/>
        <v>0</v>
      </c>
      <c r="K125" s="193"/>
      <c r="L125" s="37"/>
      <c r="M125" s="194" t="s">
        <v>19</v>
      </c>
      <c r="N125" s="195" t="s">
        <v>44</v>
      </c>
      <c r="O125" s="62"/>
      <c r="P125" s="196">
        <f t="shared" si="11"/>
        <v>0</v>
      </c>
      <c r="Q125" s="196">
        <v>0</v>
      </c>
      <c r="R125" s="196">
        <f t="shared" si="12"/>
        <v>0</v>
      </c>
      <c r="S125" s="196">
        <v>0</v>
      </c>
      <c r="T125" s="197">
        <f t="shared" si="1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8" t="s">
        <v>162</v>
      </c>
      <c r="AT125" s="198" t="s">
        <v>158</v>
      </c>
      <c r="AU125" s="198" t="s">
        <v>83</v>
      </c>
      <c r="AY125" s="15" t="s">
        <v>156</v>
      </c>
      <c r="BE125" s="199">
        <f t="shared" si="14"/>
        <v>0</v>
      </c>
      <c r="BF125" s="199">
        <f t="shared" si="15"/>
        <v>0</v>
      </c>
      <c r="BG125" s="199">
        <f t="shared" si="16"/>
        <v>0</v>
      </c>
      <c r="BH125" s="199">
        <f t="shared" si="17"/>
        <v>0</v>
      </c>
      <c r="BI125" s="199">
        <f t="shared" si="18"/>
        <v>0</v>
      </c>
      <c r="BJ125" s="15" t="s">
        <v>81</v>
      </c>
      <c r="BK125" s="199">
        <f t="shared" si="19"/>
        <v>0</v>
      </c>
      <c r="BL125" s="15" t="s">
        <v>162</v>
      </c>
      <c r="BM125" s="198" t="s">
        <v>400</v>
      </c>
    </row>
    <row r="126" spans="1:65" s="12" customFormat="1" ht="25.9" customHeight="1">
      <c r="B126" s="170"/>
      <c r="C126" s="171"/>
      <c r="D126" s="172" t="s">
        <v>72</v>
      </c>
      <c r="E126" s="173" t="s">
        <v>263</v>
      </c>
      <c r="F126" s="173" t="s">
        <v>264</v>
      </c>
      <c r="G126" s="171"/>
      <c r="H126" s="171"/>
      <c r="I126" s="174"/>
      <c r="J126" s="175">
        <f>BK126</f>
        <v>0</v>
      </c>
      <c r="K126" s="171"/>
      <c r="L126" s="176"/>
      <c r="M126" s="177"/>
      <c r="N126" s="178"/>
      <c r="O126" s="178"/>
      <c r="P126" s="179">
        <f>P127+P130+P133+P138</f>
        <v>0</v>
      </c>
      <c r="Q126" s="178"/>
      <c r="R126" s="179">
        <f>R127+R130+R133+R138</f>
        <v>0</v>
      </c>
      <c r="S126" s="178"/>
      <c r="T126" s="180">
        <f>T127+T130+T133+T138</f>
        <v>1.1690969999999998</v>
      </c>
      <c r="AR126" s="181" t="s">
        <v>83</v>
      </c>
      <c r="AT126" s="182" t="s">
        <v>72</v>
      </c>
      <c r="AU126" s="182" t="s">
        <v>73</v>
      </c>
      <c r="AY126" s="181" t="s">
        <v>156</v>
      </c>
      <c r="BK126" s="183">
        <f>BK127+BK130+BK133+BK138</f>
        <v>0</v>
      </c>
    </row>
    <row r="127" spans="1:65" s="12" customFormat="1" ht="22.9" customHeight="1">
      <c r="B127" s="170"/>
      <c r="C127" s="171"/>
      <c r="D127" s="172" t="s">
        <v>72</v>
      </c>
      <c r="E127" s="184" t="s">
        <v>401</v>
      </c>
      <c r="F127" s="184" t="s">
        <v>402</v>
      </c>
      <c r="G127" s="171"/>
      <c r="H127" s="171"/>
      <c r="I127" s="174"/>
      <c r="J127" s="185">
        <f>BK127</f>
        <v>0</v>
      </c>
      <c r="K127" s="171"/>
      <c r="L127" s="176"/>
      <c r="M127" s="177"/>
      <c r="N127" s="178"/>
      <c r="O127" s="178"/>
      <c r="P127" s="179">
        <f>SUM(P128:P129)</f>
        <v>0</v>
      </c>
      <c r="Q127" s="178"/>
      <c r="R127" s="179">
        <f>SUM(R128:R129)</f>
        <v>0</v>
      </c>
      <c r="S127" s="178"/>
      <c r="T127" s="180">
        <f>SUM(T128:T129)</f>
        <v>0.20992</v>
      </c>
      <c r="AR127" s="181" t="s">
        <v>83</v>
      </c>
      <c r="AT127" s="182" t="s">
        <v>72</v>
      </c>
      <c r="AU127" s="182" t="s">
        <v>81</v>
      </c>
      <c r="AY127" s="181" t="s">
        <v>156</v>
      </c>
      <c r="BK127" s="183">
        <f>SUM(BK128:BK129)</f>
        <v>0</v>
      </c>
    </row>
    <row r="128" spans="1:65" s="2" customFormat="1" ht="16.5" customHeight="1">
      <c r="A128" s="32"/>
      <c r="B128" s="33"/>
      <c r="C128" s="186" t="s">
        <v>251</v>
      </c>
      <c r="D128" s="186" t="s">
        <v>158</v>
      </c>
      <c r="E128" s="187" t="s">
        <v>403</v>
      </c>
      <c r="F128" s="188" t="s">
        <v>404</v>
      </c>
      <c r="G128" s="189" t="s">
        <v>161</v>
      </c>
      <c r="H128" s="190">
        <v>13.12</v>
      </c>
      <c r="I128" s="191"/>
      <c r="J128" s="192">
        <f>ROUND(I128*H128,2)</f>
        <v>0</v>
      </c>
      <c r="K128" s="193"/>
      <c r="L128" s="37"/>
      <c r="M128" s="194" t="s">
        <v>19</v>
      </c>
      <c r="N128" s="195" t="s">
        <v>44</v>
      </c>
      <c r="O128" s="62"/>
      <c r="P128" s="196">
        <f>O128*H128</f>
        <v>0</v>
      </c>
      <c r="Q128" s="196">
        <v>0</v>
      </c>
      <c r="R128" s="196">
        <f>Q128*H128</f>
        <v>0</v>
      </c>
      <c r="S128" s="196">
        <v>0.01</v>
      </c>
      <c r="T128" s="197">
        <f>S128*H128</f>
        <v>0.13119999999999998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8" t="s">
        <v>270</v>
      </c>
      <c r="AT128" s="198" t="s">
        <v>158</v>
      </c>
      <c r="AU128" s="198" t="s">
        <v>83</v>
      </c>
      <c r="AY128" s="15" t="s">
        <v>156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5" t="s">
        <v>81</v>
      </c>
      <c r="BK128" s="199">
        <f>ROUND(I128*H128,2)</f>
        <v>0</v>
      </c>
      <c r="BL128" s="15" t="s">
        <v>270</v>
      </c>
      <c r="BM128" s="198" t="s">
        <v>405</v>
      </c>
    </row>
    <row r="129" spans="1:65" s="2" customFormat="1" ht="16.5" customHeight="1">
      <c r="A129" s="32"/>
      <c r="B129" s="33"/>
      <c r="C129" s="186" t="s">
        <v>255</v>
      </c>
      <c r="D129" s="186" t="s">
        <v>158</v>
      </c>
      <c r="E129" s="187" t="s">
        <v>406</v>
      </c>
      <c r="F129" s="188" t="s">
        <v>407</v>
      </c>
      <c r="G129" s="189" t="s">
        <v>161</v>
      </c>
      <c r="H129" s="190">
        <v>13.12</v>
      </c>
      <c r="I129" s="191"/>
      <c r="J129" s="192">
        <f>ROUND(I129*H129,2)</f>
        <v>0</v>
      </c>
      <c r="K129" s="193"/>
      <c r="L129" s="37"/>
      <c r="M129" s="194" t="s">
        <v>19</v>
      </c>
      <c r="N129" s="195" t="s">
        <v>44</v>
      </c>
      <c r="O129" s="62"/>
      <c r="P129" s="196">
        <f>O129*H129</f>
        <v>0</v>
      </c>
      <c r="Q129" s="196">
        <v>0</v>
      </c>
      <c r="R129" s="196">
        <f>Q129*H129</f>
        <v>0</v>
      </c>
      <c r="S129" s="196">
        <v>6.0000000000000001E-3</v>
      </c>
      <c r="T129" s="197">
        <f>S129*H129</f>
        <v>7.8719999999999998E-2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8" t="s">
        <v>270</v>
      </c>
      <c r="AT129" s="198" t="s">
        <v>158</v>
      </c>
      <c r="AU129" s="198" t="s">
        <v>83</v>
      </c>
      <c r="AY129" s="15" t="s">
        <v>156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5" t="s">
        <v>81</v>
      </c>
      <c r="BK129" s="199">
        <f>ROUND(I129*H129,2)</f>
        <v>0</v>
      </c>
      <c r="BL129" s="15" t="s">
        <v>270</v>
      </c>
      <c r="BM129" s="198" t="s">
        <v>408</v>
      </c>
    </row>
    <row r="130" spans="1:65" s="12" customFormat="1" ht="22.9" customHeight="1">
      <c r="B130" s="170"/>
      <c r="C130" s="171"/>
      <c r="D130" s="172" t="s">
        <v>72</v>
      </c>
      <c r="E130" s="184" t="s">
        <v>409</v>
      </c>
      <c r="F130" s="184" t="s">
        <v>410</v>
      </c>
      <c r="G130" s="171"/>
      <c r="H130" s="171"/>
      <c r="I130" s="174"/>
      <c r="J130" s="185">
        <f>BK130</f>
        <v>0</v>
      </c>
      <c r="K130" s="171"/>
      <c r="L130" s="176"/>
      <c r="M130" s="177"/>
      <c r="N130" s="178"/>
      <c r="O130" s="178"/>
      <c r="P130" s="179">
        <f>SUM(P131:P132)</f>
        <v>0</v>
      </c>
      <c r="Q130" s="178"/>
      <c r="R130" s="179">
        <f>SUM(R131:R132)</f>
        <v>0</v>
      </c>
      <c r="S130" s="178"/>
      <c r="T130" s="180">
        <f>SUM(T131:T132)</f>
        <v>0.42079999999999995</v>
      </c>
      <c r="AR130" s="181" t="s">
        <v>83</v>
      </c>
      <c r="AT130" s="182" t="s">
        <v>72</v>
      </c>
      <c r="AU130" s="182" t="s">
        <v>81</v>
      </c>
      <c r="AY130" s="181" t="s">
        <v>156</v>
      </c>
      <c r="BK130" s="183">
        <f>SUM(BK131:BK132)</f>
        <v>0</v>
      </c>
    </row>
    <row r="131" spans="1:65" s="2" customFormat="1" ht="24" customHeight="1">
      <c r="A131" s="32"/>
      <c r="B131" s="33"/>
      <c r="C131" s="186" t="s">
        <v>411</v>
      </c>
      <c r="D131" s="186" t="s">
        <v>158</v>
      </c>
      <c r="E131" s="187" t="s">
        <v>412</v>
      </c>
      <c r="F131" s="188" t="s">
        <v>413</v>
      </c>
      <c r="G131" s="189" t="s">
        <v>275</v>
      </c>
      <c r="H131" s="190">
        <v>16</v>
      </c>
      <c r="I131" s="191"/>
      <c r="J131" s="192">
        <f>ROUND(I131*H131,2)</f>
        <v>0</v>
      </c>
      <c r="K131" s="193"/>
      <c r="L131" s="37"/>
      <c r="M131" s="194" t="s">
        <v>19</v>
      </c>
      <c r="N131" s="195" t="s">
        <v>44</v>
      </c>
      <c r="O131" s="62"/>
      <c r="P131" s="196">
        <f>O131*H131</f>
        <v>0</v>
      </c>
      <c r="Q131" s="196">
        <v>0</v>
      </c>
      <c r="R131" s="196">
        <f>Q131*H131</f>
        <v>0</v>
      </c>
      <c r="S131" s="196">
        <v>1.4E-2</v>
      </c>
      <c r="T131" s="197">
        <f>S131*H131</f>
        <v>0.224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8" t="s">
        <v>270</v>
      </c>
      <c r="AT131" s="198" t="s">
        <v>158</v>
      </c>
      <c r="AU131" s="198" t="s">
        <v>83</v>
      </c>
      <c r="AY131" s="15" t="s">
        <v>156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5" t="s">
        <v>81</v>
      </c>
      <c r="BK131" s="199">
        <f>ROUND(I131*H131,2)</f>
        <v>0</v>
      </c>
      <c r="BL131" s="15" t="s">
        <v>270</v>
      </c>
      <c r="BM131" s="198" t="s">
        <v>414</v>
      </c>
    </row>
    <row r="132" spans="1:65" s="2" customFormat="1" ht="24" customHeight="1">
      <c r="A132" s="32"/>
      <c r="B132" s="33"/>
      <c r="C132" s="186" t="s">
        <v>267</v>
      </c>
      <c r="D132" s="186" t="s">
        <v>158</v>
      </c>
      <c r="E132" s="187" t="s">
        <v>415</v>
      </c>
      <c r="F132" s="188" t="s">
        <v>416</v>
      </c>
      <c r="G132" s="189" t="s">
        <v>161</v>
      </c>
      <c r="H132" s="190">
        <v>13.12</v>
      </c>
      <c r="I132" s="191"/>
      <c r="J132" s="192">
        <f>ROUND(I132*H132,2)</f>
        <v>0</v>
      </c>
      <c r="K132" s="193"/>
      <c r="L132" s="37"/>
      <c r="M132" s="194" t="s">
        <v>19</v>
      </c>
      <c r="N132" s="195" t="s">
        <v>44</v>
      </c>
      <c r="O132" s="62"/>
      <c r="P132" s="196">
        <f>O132*H132</f>
        <v>0</v>
      </c>
      <c r="Q132" s="196">
        <v>0</v>
      </c>
      <c r="R132" s="196">
        <f>Q132*H132</f>
        <v>0</v>
      </c>
      <c r="S132" s="196">
        <v>1.4999999999999999E-2</v>
      </c>
      <c r="T132" s="197">
        <f>S132*H132</f>
        <v>0.19679999999999997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8" t="s">
        <v>270</v>
      </c>
      <c r="AT132" s="198" t="s">
        <v>158</v>
      </c>
      <c r="AU132" s="198" t="s">
        <v>83</v>
      </c>
      <c r="AY132" s="15" t="s">
        <v>156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5" t="s">
        <v>81</v>
      </c>
      <c r="BK132" s="199">
        <f>ROUND(I132*H132,2)</f>
        <v>0</v>
      </c>
      <c r="BL132" s="15" t="s">
        <v>270</v>
      </c>
      <c r="BM132" s="198" t="s">
        <v>417</v>
      </c>
    </row>
    <row r="133" spans="1:65" s="12" customFormat="1" ht="22.9" customHeight="1">
      <c r="B133" s="170"/>
      <c r="C133" s="171"/>
      <c r="D133" s="172" t="s">
        <v>72</v>
      </c>
      <c r="E133" s="184" t="s">
        <v>418</v>
      </c>
      <c r="F133" s="184" t="s">
        <v>419</v>
      </c>
      <c r="G133" s="171"/>
      <c r="H133" s="171"/>
      <c r="I133" s="174"/>
      <c r="J133" s="185">
        <f>BK133</f>
        <v>0</v>
      </c>
      <c r="K133" s="171"/>
      <c r="L133" s="176"/>
      <c r="M133" s="177"/>
      <c r="N133" s="178"/>
      <c r="O133" s="178"/>
      <c r="P133" s="179">
        <f>SUM(P134:P137)</f>
        <v>0</v>
      </c>
      <c r="Q133" s="178"/>
      <c r="R133" s="179">
        <f>SUM(R134:R137)</f>
        <v>0</v>
      </c>
      <c r="S133" s="178"/>
      <c r="T133" s="180">
        <f>SUM(T134:T137)</f>
        <v>3.8376999999999994E-2</v>
      </c>
      <c r="AR133" s="181" t="s">
        <v>83</v>
      </c>
      <c r="AT133" s="182" t="s">
        <v>72</v>
      </c>
      <c r="AU133" s="182" t="s">
        <v>81</v>
      </c>
      <c r="AY133" s="181" t="s">
        <v>156</v>
      </c>
      <c r="BK133" s="183">
        <f>SUM(BK134:BK137)</f>
        <v>0</v>
      </c>
    </row>
    <row r="134" spans="1:65" s="2" customFormat="1" ht="16.5" customHeight="1">
      <c r="A134" s="32"/>
      <c r="B134" s="33"/>
      <c r="C134" s="186" t="s">
        <v>272</v>
      </c>
      <c r="D134" s="186" t="s">
        <v>158</v>
      </c>
      <c r="E134" s="187" t="s">
        <v>420</v>
      </c>
      <c r="F134" s="188" t="s">
        <v>421</v>
      </c>
      <c r="G134" s="189" t="s">
        <v>275</v>
      </c>
      <c r="H134" s="190">
        <v>14.6</v>
      </c>
      <c r="I134" s="191"/>
      <c r="J134" s="192">
        <f>ROUND(I134*H134,2)</f>
        <v>0</v>
      </c>
      <c r="K134" s="193"/>
      <c r="L134" s="37"/>
      <c r="M134" s="194" t="s">
        <v>19</v>
      </c>
      <c r="N134" s="195" t="s">
        <v>44</v>
      </c>
      <c r="O134" s="62"/>
      <c r="P134" s="196">
        <f>O134*H134</f>
        <v>0</v>
      </c>
      <c r="Q134" s="196">
        <v>0</v>
      </c>
      <c r="R134" s="196">
        <f>Q134*H134</f>
        <v>0</v>
      </c>
      <c r="S134" s="196">
        <v>1.6999999999999999E-3</v>
      </c>
      <c r="T134" s="197">
        <f>S134*H134</f>
        <v>2.4819999999999998E-2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8" t="s">
        <v>270</v>
      </c>
      <c r="AT134" s="198" t="s">
        <v>158</v>
      </c>
      <c r="AU134" s="198" t="s">
        <v>83</v>
      </c>
      <c r="AY134" s="15" t="s">
        <v>156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5" t="s">
        <v>81</v>
      </c>
      <c r="BK134" s="199">
        <f>ROUND(I134*H134,2)</f>
        <v>0</v>
      </c>
      <c r="BL134" s="15" t="s">
        <v>270</v>
      </c>
      <c r="BM134" s="198" t="s">
        <v>422</v>
      </c>
    </row>
    <row r="135" spans="1:65" s="2" customFormat="1" ht="16.5" customHeight="1">
      <c r="A135" s="32"/>
      <c r="B135" s="33"/>
      <c r="C135" s="186" t="s">
        <v>423</v>
      </c>
      <c r="D135" s="186" t="s">
        <v>158</v>
      </c>
      <c r="E135" s="187" t="s">
        <v>424</v>
      </c>
      <c r="F135" s="188" t="s">
        <v>425</v>
      </c>
      <c r="G135" s="189" t="s">
        <v>275</v>
      </c>
      <c r="H135" s="190">
        <v>4.0999999999999996</v>
      </c>
      <c r="I135" s="191"/>
      <c r="J135" s="192">
        <f>ROUND(I135*H135,2)</f>
        <v>0</v>
      </c>
      <c r="K135" s="193"/>
      <c r="L135" s="37"/>
      <c r="M135" s="194" t="s">
        <v>19</v>
      </c>
      <c r="N135" s="195" t="s">
        <v>44</v>
      </c>
      <c r="O135" s="62"/>
      <c r="P135" s="196">
        <f>O135*H135</f>
        <v>0</v>
      </c>
      <c r="Q135" s="196">
        <v>0</v>
      </c>
      <c r="R135" s="196">
        <f>Q135*H135</f>
        <v>0</v>
      </c>
      <c r="S135" s="196">
        <v>1.7700000000000001E-3</v>
      </c>
      <c r="T135" s="197">
        <f>S135*H135</f>
        <v>7.2569999999999996E-3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8" t="s">
        <v>270</v>
      </c>
      <c r="AT135" s="198" t="s">
        <v>158</v>
      </c>
      <c r="AU135" s="198" t="s">
        <v>83</v>
      </c>
      <c r="AY135" s="15" t="s">
        <v>156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5" t="s">
        <v>81</v>
      </c>
      <c r="BK135" s="199">
        <f>ROUND(I135*H135,2)</f>
        <v>0</v>
      </c>
      <c r="BL135" s="15" t="s">
        <v>270</v>
      </c>
      <c r="BM135" s="198" t="s">
        <v>426</v>
      </c>
    </row>
    <row r="136" spans="1:65" s="2" customFormat="1" ht="16.5" customHeight="1">
      <c r="A136" s="32"/>
      <c r="B136" s="33"/>
      <c r="C136" s="186" t="s">
        <v>427</v>
      </c>
      <c r="D136" s="186" t="s">
        <v>158</v>
      </c>
      <c r="E136" s="187" t="s">
        <v>428</v>
      </c>
      <c r="F136" s="188" t="s">
        <v>429</v>
      </c>
      <c r="G136" s="189" t="s">
        <v>275</v>
      </c>
      <c r="H136" s="190">
        <v>1.2</v>
      </c>
      <c r="I136" s="191"/>
      <c r="J136" s="192">
        <f>ROUND(I136*H136,2)</f>
        <v>0</v>
      </c>
      <c r="K136" s="193"/>
      <c r="L136" s="37"/>
      <c r="M136" s="194" t="s">
        <v>19</v>
      </c>
      <c r="N136" s="195" t="s">
        <v>44</v>
      </c>
      <c r="O136" s="62"/>
      <c r="P136" s="196">
        <f>O136*H136</f>
        <v>0</v>
      </c>
      <c r="Q136" s="196">
        <v>0</v>
      </c>
      <c r="R136" s="196">
        <f>Q136*H136</f>
        <v>0</v>
      </c>
      <c r="S136" s="196">
        <v>1.91E-3</v>
      </c>
      <c r="T136" s="197">
        <f>S136*H136</f>
        <v>2.2919999999999998E-3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8" t="s">
        <v>270</v>
      </c>
      <c r="AT136" s="198" t="s">
        <v>158</v>
      </c>
      <c r="AU136" s="198" t="s">
        <v>83</v>
      </c>
      <c r="AY136" s="15" t="s">
        <v>156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5" t="s">
        <v>81</v>
      </c>
      <c r="BK136" s="199">
        <f>ROUND(I136*H136,2)</f>
        <v>0</v>
      </c>
      <c r="BL136" s="15" t="s">
        <v>270</v>
      </c>
      <c r="BM136" s="198" t="s">
        <v>430</v>
      </c>
    </row>
    <row r="137" spans="1:65" s="2" customFormat="1" ht="16.5" customHeight="1">
      <c r="A137" s="32"/>
      <c r="B137" s="33"/>
      <c r="C137" s="186" t="s">
        <v>288</v>
      </c>
      <c r="D137" s="186" t="s">
        <v>158</v>
      </c>
      <c r="E137" s="187" t="s">
        <v>431</v>
      </c>
      <c r="F137" s="188" t="s">
        <v>432</v>
      </c>
      <c r="G137" s="189" t="s">
        <v>275</v>
      </c>
      <c r="H137" s="190">
        <v>2.4</v>
      </c>
      <c r="I137" s="191"/>
      <c r="J137" s="192">
        <f>ROUND(I137*H137,2)</f>
        <v>0</v>
      </c>
      <c r="K137" s="193"/>
      <c r="L137" s="37"/>
      <c r="M137" s="194" t="s">
        <v>19</v>
      </c>
      <c r="N137" s="195" t="s">
        <v>44</v>
      </c>
      <c r="O137" s="62"/>
      <c r="P137" s="196">
        <f>O137*H137</f>
        <v>0</v>
      </c>
      <c r="Q137" s="196">
        <v>0</v>
      </c>
      <c r="R137" s="196">
        <f>Q137*H137</f>
        <v>0</v>
      </c>
      <c r="S137" s="196">
        <v>1.67E-3</v>
      </c>
      <c r="T137" s="197">
        <f>S137*H137</f>
        <v>4.0080000000000003E-3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8" t="s">
        <v>270</v>
      </c>
      <c r="AT137" s="198" t="s">
        <v>158</v>
      </c>
      <c r="AU137" s="198" t="s">
        <v>83</v>
      </c>
      <c r="AY137" s="15" t="s">
        <v>156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5" t="s">
        <v>81</v>
      </c>
      <c r="BK137" s="199">
        <f>ROUND(I137*H137,2)</f>
        <v>0</v>
      </c>
      <c r="BL137" s="15" t="s">
        <v>270</v>
      </c>
      <c r="BM137" s="198" t="s">
        <v>433</v>
      </c>
    </row>
    <row r="138" spans="1:65" s="12" customFormat="1" ht="22.9" customHeight="1">
      <c r="B138" s="170"/>
      <c r="C138" s="171"/>
      <c r="D138" s="172" t="s">
        <v>72</v>
      </c>
      <c r="E138" s="184" t="s">
        <v>277</v>
      </c>
      <c r="F138" s="184" t="s">
        <v>278</v>
      </c>
      <c r="G138" s="171"/>
      <c r="H138" s="171"/>
      <c r="I138" s="174"/>
      <c r="J138" s="185">
        <f>BK138</f>
        <v>0</v>
      </c>
      <c r="K138" s="171"/>
      <c r="L138" s="176"/>
      <c r="M138" s="177"/>
      <c r="N138" s="178"/>
      <c r="O138" s="178"/>
      <c r="P138" s="179">
        <f>P139</f>
        <v>0</v>
      </c>
      <c r="Q138" s="178"/>
      <c r="R138" s="179">
        <f>R139</f>
        <v>0</v>
      </c>
      <c r="S138" s="178"/>
      <c r="T138" s="180">
        <f>T139</f>
        <v>0.5</v>
      </c>
      <c r="AR138" s="181" t="s">
        <v>83</v>
      </c>
      <c r="AT138" s="182" t="s">
        <v>72</v>
      </c>
      <c r="AU138" s="182" t="s">
        <v>81</v>
      </c>
      <c r="AY138" s="181" t="s">
        <v>156</v>
      </c>
      <c r="BK138" s="183">
        <f>BK139</f>
        <v>0</v>
      </c>
    </row>
    <row r="139" spans="1:65" s="2" customFormat="1" ht="24" customHeight="1">
      <c r="A139" s="32"/>
      <c r="B139" s="33"/>
      <c r="C139" s="186" t="s">
        <v>293</v>
      </c>
      <c r="D139" s="186" t="s">
        <v>158</v>
      </c>
      <c r="E139" s="187" t="s">
        <v>434</v>
      </c>
      <c r="F139" s="188" t="s">
        <v>435</v>
      </c>
      <c r="G139" s="189" t="s">
        <v>204</v>
      </c>
      <c r="H139" s="190">
        <v>500</v>
      </c>
      <c r="I139" s="191"/>
      <c r="J139" s="192">
        <f>ROUND(I139*H139,2)</f>
        <v>0</v>
      </c>
      <c r="K139" s="193"/>
      <c r="L139" s="37"/>
      <c r="M139" s="194" t="s">
        <v>19</v>
      </c>
      <c r="N139" s="195" t="s">
        <v>44</v>
      </c>
      <c r="O139" s="62"/>
      <c r="P139" s="196">
        <f>O139*H139</f>
        <v>0</v>
      </c>
      <c r="Q139" s="196">
        <v>0</v>
      </c>
      <c r="R139" s="196">
        <f>Q139*H139</f>
        <v>0</v>
      </c>
      <c r="S139" s="196">
        <v>1E-3</v>
      </c>
      <c r="T139" s="197">
        <f>S139*H139</f>
        <v>0.5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8" t="s">
        <v>270</v>
      </c>
      <c r="AT139" s="198" t="s">
        <v>158</v>
      </c>
      <c r="AU139" s="198" t="s">
        <v>83</v>
      </c>
      <c r="AY139" s="15" t="s">
        <v>156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5" t="s">
        <v>81</v>
      </c>
      <c r="BK139" s="199">
        <f>ROUND(I139*H139,2)</f>
        <v>0</v>
      </c>
      <c r="BL139" s="15" t="s">
        <v>270</v>
      </c>
      <c r="BM139" s="198" t="s">
        <v>436</v>
      </c>
    </row>
    <row r="140" spans="1:65" s="12" customFormat="1" ht="25.9" customHeight="1">
      <c r="B140" s="170"/>
      <c r="C140" s="171"/>
      <c r="D140" s="172" t="s">
        <v>72</v>
      </c>
      <c r="E140" s="173" t="s">
        <v>320</v>
      </c>
      <c r="F140" s="173" t="s">
        <v>321</v>
      </c>
      <c r="G140" s="171"/>
      <c r="H140" s="171"/>
      <c r="I140" s="174"/>
      <c r="J140" s="175">
        <f>BK140</f>
        <v>0</v>
      </c>
      <c r="K140" s="171"/>
      <c r="L140" s="176"/>
      <c r="M140" s="177"/>
      <c r="N140" s="178"/>
      <c r="O140" s="178"/>
      <c r="P140" s="179">
        <f>P141+P143+P145+P147+P149+P152</f>
        <v>0</v>
      </c>
      <c r="Q140" s="178"/>
      <c r="R140" s="179">
        <f>R141+R143+R145+R147+R149+R152</f>
        <v>0</v>
      </c>
      <c r="S140" s="178"/>
      <c r="T140" s="180">
        <f>T141+T143+T145+T147+T149+T152</f>
        <v>0</v>
      </c>
      <c r="AR140" s="181" t="s">
        <v>175</v>
      </c>
      <c r="AT140" s="182" t="s">
        <v>72</v>
      </c>
      <c r="AU140" s="182" t="s">
        <v>73</v>
      </c>
      <c r="AY140" s="181" t="s">
        <v>156</v>
      </c>
      <c r="BK140" s="183">
        <f>BK141+BK143+BK145+BK147+BK149+BK152</f>
        <v>0</v>
      </c>
    </row>
    <row r="141" spans="1:65" s="12" customFormat="1" ht="22.9" customHeight="1">
      <c r="B141" s="170"/>
      <c r="C141" s="171"/>
      <c r="D141" s="172" t="s">
        <v>72</v>
      </c>
      <c r="E141" s="184" t="s">
        <v>322</v>
      </c>
      <c r="F141" s="184" t="s">
        <v>323</v>
      </c>
      <c r="G141" s="171"/>
      <c r="H141" s="171"/>
      <c r="I141" s="174"/>
      <c r="J141" s="185">
        <f>BK141</f>
        <v>0</v>
      </c>
      <c r="K141" s="171"/>
      <c r="L141" s="176"/>
      <c r="M141" s="177"/>
      <c r="N141" s="178"/>
      <c r="O141" s="178"/>
      <c r="P141" s="179">
        <f>P142</f>
        <v>0</v>
      </c>
      <c r="Q141" s="178"/>
      <c r="R141" s="179">
        <f>R142</f>
        <v>0</v>
      </c>
      <c r="S141" s="178"/>
      <c r="T141" s="180">
        <f>T142</f>
        <v>0</v>
      </c>
      <c r="AR141" s="181" t="s">
        <v>175</v>
      </c>
      <c r="AT141" s="182" t="s">
        <v>72</v>
      </c>
      <c r="AU141" s="182" t="s">
        <v>81</v>
      </c>
      <c r="AY141" s="181" t="s">
        <v>156</v>
      </c>
      <c r="BK141" s="183">
        <f>BK142</f>
        <v>0</v>
      </c>
    </row>
    <row r="142" spans="1:65" s="2" customFormat="1" ht="24" customHeight="1">
      <c r="A142" s="32"/>
      <c r="B142" s="33"/>
      <c r="C142" s="186" t="s">
        <v>297</v>
      </c>
      <c r="D142" s="186" t="s">
        <v>158</v>
      </c>
      <c r="E142" s="187" t="s">
        <v>325</v>
      </c>
      <c r="F142" s="188" t="s">
        <v>326</v>
      </c>
      <c r="G142" s="189" t="s">
        <v>327</v>
      </c>
      <c r="H142" s="190">
        <v>1</v>
      </c>
      <c r="I142" s="191"/>
      <c r="J142" s="192">
        <f>ROUND(I142*H142,2)</f>
        <v>0</v>
      </c>
      <c r="K142" s="193"/>
      <c r="L142" s="37"/>
      <c r="M142" s="194" t="s">
        <v>19</v>
      </c>
      <c r="N142" s="195" t="s">
        <v>44</v>
      </c>
      <c r="O142" s="62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8" t="s">
        <v>328</v>
      </c>
      <c r="AT142" s="198" t="s">
        <v>158</v>
      </c>
      <c r="AU142" s="198" t="s">
        <v>83</v>
      </c>
      <c r="AY142" s="15" t="s">
        <v>156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5" t="s">
        <v>81</v>
      </c>
      <c r="BK142" s="199">
        <f>ROUND(I142*H142,2)</f>
        <v>0</v>
      </c>
      <c r="BL142" s="15" t="s">
        <v>328</v>
      </c>
      <c r="BM142" s="198" t="s">
        <v>437</v>
      </c>
    </row>
    <row r="143" spans="1:65" s="12" customFormat="1" ht="22.9" customHeight="1">
      <c r="B143" s="170"/>
      <c r="C143" s="171"/>
      <c r="D143" s="172" t="s">
        <v>72</v>
      </c>
      <c r="E143" s="184" t="s">
        <v>330</v>
      </c>
      <c r="F143" s="184" t="s">
        <v>331</v>
      </c>
      <c r="G143" s="171"/>
      <c r="H143" s="171"/>
      <c r="I143" s="174"/>
      <c r="J143" s="185">
        <f>BK143</f>
        <v>0</v>
      </c>
      <c r="K143" s="171"/>
      <c r="L143" s="176"/>
      <c r="M143" s="177"/>
      <c r="N143" s="178"/>
      <c r="O143" s="178"/>
      <c r="P143" s="179">
        <f>P144</f>
        <v>0</v>
      </c>
      <c r="Q143" s="178"/>
      <c r="R143" s="179">
        <f>R144</f>
        <v>0</v>
      </c>
      <c r="S143" s="178"/>
      <c r="T143" s="180">
        <f>T144</f>
        <v>0</v>
      </c>
      <c r="AR143" s="181" t="s">
        <v>175</v>
      </c>
      <c r="AT143" s="182" t="s">
        <v>72</v>
      </c>
      <c r="AU143" s="182" t="s">
        <v>81</v>
      </c>
      <c r="AY143" s="181" t="s">
        <v>156</v>
      </c>
      <c r="BK143" s="183">
        <f>BK144</f>
        <v>0</v>
      </c>
    </row>
    <row r="144" spans="1:65" s="2" customFormat="1" ht="16.5" customHeight="1">
      <c r="A144" s="32"/>
      <c r="B144" s="33"/>
      <c r="C144" s="186" t="s">
        <v>14</v>
      </c>
      <c r="D144" s="186" t="s">
        <v>158</v>
      </c>
      <c r="E144" s="187" t="s">
        <v>333</v>
      </c>
      <c r="F144" s="188" t="s">
        <v>334</v>
      </c>
      <c r="G144" s="189" t="s">
        <v>327</v>
      </c>
      <c r="H144" s="190">
        <v>1</v>
      </c>
      <c r="I144" s="191"/>
      <c r="J144" s="192">
        <f>ROUND(I144*H144,2)</f>
        <v>0</v>
      </c>
      <c r="K144" s="193"/>
      <c r="L144" s="37"/>
      <c r="M144" s="194" t="s">
        <v>19</v>
      </c>
      <c r="N144" s="195" t="s">
        <v>44</v>
      </c>
      <c r="O144" s="62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8" t="s">
        <v>328</v>
      </c>
      <c r="AT144" s="198" t="s">
        <v>158</v>
      </c>
      <c r="AU144" s="198" t="s">
        <v>83</v>
      </c>
      <c r="AY144" s="15" t="s">
        <v>156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5" t="s">
        <v>81</v>
      </c>
      <c r="BK144" s="199">
        <f>ROUND(I144*H144,2)</f>
        <v>0</v>
      </c>
      <c r="BL144" s="15" t="s">
        <v>328</v>
      </c>
      <c r="BM144" s="198" t="s">
        <v>438</v>
      </c>
    </row>
    <row r="145" spans="1:65" s="12" customFormat="1" ht="22.9" customHeight="1">
      <c r="B145" s="170"/>
      <c r="C145" s="171"/>
      <c r="D145" s="172" t="s">
        <v>72</v>
      </c>
      <c r="E145" s="184" t="s">
        <v>439</v>
      </c>
      <c r="F145" s="184" t="s">
        <v>440</v>
      </c>
      <c r="G145" s="171"/>
      <c r="H145" s="171"/>
      <c r="I145" s="174"/>
      <c r="J145" s="185">
        <f>BK145</f>
        <v>0</v>
      </c>
      <c r="K145" s="171"/>
      <c r="L145" s="176"/>
      <c r="M145" s="177"/>
      <c r="N145" s="178"/>
      <c r="O145" s="178"/>
      <c r="P145" s="179">
        <f>P146</f>
        <v>0</v>
      </c>
      <c r="Q145" s="178"/>
      <c r="R145" s="179">
        <f>R146</f>
        <v>0</v>
      </c>
      <c r="S145" s="178"/>
      <c r="T145" s="180">
        <f>T146</f>
        <v>0</v>
      </c>
      <c r="AR145" s="181" t="s">
        <v>175</v>
      </c>
      <c r="AT145" s="182" t="s">
        <v>72</v>
      </c>
      <c r="AU145" s="182" t="s">
        <v>81</v>
      </c>
      <c r="AY145" s="181" t="s">
        <v>156</v>
      </c>
      <c r="BK145" s="183">
        <f>BK146</f>
        <v>0</v>
      </c>
    </row>
    <row r="146" spans="1:65" s="2" customFormat="1" ht="16.5" customHeight="1">
      <c r="A146" s="32"/>
      <c r="B146" s="33"/>
      <c r="C146" s="186" t="s">
        <v>304</v>
      </c>
      <c r="D146" s="186" t="s">
        <v>158</v>
      </c>
      <c r="E146" s="187" t="s">
        <v>441</v>
      </c>
      <c r="F146" s="188" t="s">
        <v>442</v>
      </c>
      <c r="G146" s="189" t="s">
        <v>327</v>
      </c>
      <c r="H146" s="190">
        <v>1</v>
      </c>
      <c r="I146" s="191"/>
      <c r="J146" s="192">
        <f>ROUND(I146*H146,2)</f>
        <v>0</v>
      </c>
      <c r="K146" s="193"/>
      <c r="L146" s="37"/>
      <c r="M146" s="194" t="s">
        <v>19</v>
      </c>
      <c r="N146" s="195" t="s">
        <v>44</v>
      </c>
      <c r="O146" s="62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8" t="s">
        <v>328</v>
      </c>
      <c r="AT146" s="198" t="s">
        <v>158</v>
      </c>
      <c r="AU146" s="198" t="s">
        <v>83</v>
      </c>
      <c r="AY146" s="15" t="s">
        <v>156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5" t="s">
        <v>81</v>
      </c>
      <c r="BK146" s="199">
        <f>ROUND(I146*H146,2)</f>
        <v>0</v>
      </c>
      <c r="BL146" s="15" t="s">
        <v>328</v>
      </c>
      <c r="BM146" s="198" t="s">
        <v>443</v>
      </c>
    </row>
    <row r="147" spans="1:65" s="12" customFormat="1" ht="22.9" customHeight="1">
      <c r="B147" s="170"/>
      <c r="C147" s="171"/>
      <c r="D147" s="172" t="s">
        <v>72</v>
      </c>
      <c r="E147" s="184" t="s">
        <v>444</v>
      </c>
      <c r="F147" s="184" t="s">
        <v>445</v>
      </c>
      <c r="G147" s="171"/>
      <c r="H147" s="171"/>
      <c r="I147" s="174"/>
      <c r="J147" s="185">
        <f>BK147</f>
        <v>0</v>
      </c>
      <c r="K147" s="171"/>
      <c r="L147" s="176"/>
      <c r="M147" s="177"/>
      <c r="N147" s="178"/>
      <c r="O147" s="178"/>
      <c r="P147" s="179">
        <f>P148</f>
        <v>0</v>
      </c>
      <c r="Q147" s="178"/>
      <c r="R147" s="179">
        <f>R148</f>
        <v>0</v>
      </c>
      <c r="S147" s="178"/>
      <c r="T147" s="180">
        <f>T148</f>
        <v>0</v>
      </c>
      <c r="AR147" s="181" t="s">
        <v>175</v>
      </c>
      <c r="AT147" s="182" t="s">
        <v>72</v>
      </c>
      <c r="AU147" s="182" t="s">
        <v>81</v>
      </c>
      <c r="AY147" s="181" t="s">
        <v>156</v>
      </c>
      <c r="BK147" s="183">
        <f>BK148</f>
        <v>0</v>
      </c>
    </row>
    <row r="148" spans="1:65" s="2" customFormat="1" ht="24" customHeight="1">
      <c r="A148" s="32"/>
      <c r="B148" s="33"/>
      <c r="C148" s="186" t="s">
        <v>308</v>
      </c>
      <c r="D148" s="186" t="s">
        <v>158</v>
      </c>
      <c r="E148" s="187" t="s">
        <v>446</v>
      </c>
      <c r="F148" s="188" t="s">
        <v>447</v>
      </c>
      <c r="G148" s="189" t="s">
        <v>327</v>
      </c>
      <c r="H148" s="190">
        <v>1</v>
      </c>
      <c r="I148" s="191"/>
      <c r="J148" s="192">
        <f>ROUND(I148*H148,2)</f>
        <v>0</v>
      </c>
      <c r="K148" s="193"/>
      <c r="L148" s="37"/>
      <c r="M148" s="194" t="s">
        <v>19</v>
      </c>
      <c r="N148" s="195" t="s">
        <v>44</v>
      </c>
      <c r="O148" s="62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8" t="s">
        <v>328</v>
      </c>
      <c r="AT148" s="198" t="s">
        <v>158</v>
      </c>
      <c r="AU148" s="198" t="s">
        <v>83</v>
      </c>
      <c r="AY148" s="15" t="s">
        <v>156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5" t="s">
        <v>81</v>
      </c>
      <c r="BK148" s="199">
        <f>ROUND(I148*H148,2)</f>
        <v>0</v>
      </c>
      <c r="BL148" s="15" t="s">
        <v>328</v>
      </c>
      <c r="BM148" s="198" t="s">
        <v>448</v>
      </c>
    </row>
    <row r="149" spans="1:65" s="12" customFormat="1" ht="22.9" customHeight="1">
      <c r="B149" s="170"/>
      <c r="C149" s="171"/>
      <c r="D149" s="172" t="s">
        <v>72</v>
      </c>
      <c r="E149" s="184" t="s">
        <v>449</v>
      </c>
      <c r="F149" s="184" t="s">
        <v>450</v>
      </c>
      <c r="G149" s="171"/>
      <c r="H149" s="171"/>
      <c r="I149" s="174"/>
      <c r="J149" s="185">
        <f>BK149</f>
        <v>0</v>
      </c>
      <c r="K149" s="171"/>
      <c r="L149" s="176"/>
      <c r="M149" s="177"/>
      <c r="N149" s="178"/>
      <c r="O149" s="178"/>
      <c r="P149" s="179">
        <f>SUM(P150:P151)</f>
        <v>0</v>
      </c>
      <c r="Q149" s="178"/>
      <c r="R149" s="179">
        <f>SUM(R150:R151)</f>
        <v>0</v>
      </c>
      <c r="S149" s="178"/>
      <c r="T149" s="180">
        <f>SUM(T150:T151)</f>
        <v>0</v>
      </c>
      <c r="AR149" s="181" t="s">
        <v>175</v>
      </c>
      <c r="AT149" s="182" t="s">
        <v>72</v>
      </c>
      <c r="AU149" s="182" t="s">
        <v>81</v>
      </c>
      <c r="AY149" s="181" t="s">
        <v>156</v>
      </c>
      <c r="BK149" s="183">
        <f>SUM(BK150:BK151)</f>
        <v>0</v>
      </c>
    </row>
    <row r="150" spans="1:65" s="2" customFormat="1" ht="16.5" customHeight="1">
      <c r="A150" s="32"/>
      <c r="B150" s="33"/>
      <c r="C150" s="186" t="s">
        <v>312</v>
      </c>
      <c r="D150" s="186" t="s">
        <v>158</v>
      </c>
      <c r="E150" s="187" t="s">
        <v>451</v>
      </c>
      <c r="F150" s="188" t="s">
        <v>452</v>
      </c>
      <c r="G150" s="189" t="s">
        <v>327</v>
      </c>
      <c r="H150" s="190">
        <v>1</v>
      </c>
      <c r="I150" s="191"/>
      <c r="J150" s="192">
        <f>ROUND(I150*H150,2)</f>
        <v>0</v>
      </c>
      <c r="K150" s="193"/>
      <c r="L150" s="37"/>
      <c r="M150" s="194" t="s">
        <v>19</v>
      </c>
      <c r="N150" s="195" t="s">
        <v>44</v>
      </c>
      <c r="O150" s="62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8" t="s">
        <v>328</v>
      </c>
      <c r="AT150" s="198" t="s">
        <v>158</v>
      </c>
      <c r="AU150" s="198" t="s">
        <v>83</v>
      </c>
      <c r="AY150" s="15" t="s">
        <v>156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5" t="s">
        <v>81</v>
      </c>
      <c r="BK150" s="199">
        <f>ROUND(I150*H150,2)</f>
        <v>0</v>
      </c>
      <c r="BL150" s="15" t="s">
        <v>328</v>
      </c>
      <c r="BM150" s="198" t="s">
        <v>453</v>
      </c>
    </row>
    <row r="151" spans="1:65" s="2" customFormat="1" ht="16.5" customHeight="1">
      <c r="A151" s="32"/>
      <c r="B151" s="33"/>
      <c r="C151" s="186" t="s">
        <v>316</v>
      </c>
      <c r="D151" s="186" t="s">
        <v>158</v>
      </c>
      <c r="E151" s="187" t="s">
        <v>454</v>
      </c>
      <c r="F151" s="188" t="s">
        <v>455</v>
      </c>
      <c r="G151" s="189" t="s">
        <v>327</v>
      </c>
      <c r="H151" s="190">
        <v>1</v>
      </c>
      <c r="I151" s="191"/>
      <c r="J151" s="192">
        <f>ROUND(I151*H151,2)</f>
        <v>0</v>
      </c>
      <c r="K151" s="193"/>
      <c r="L151" s="37"/>
      <c r="M151" s="194" t="s">
        <v>19</v>
      </c>
      <c r="N151" s="195" t="s">
        <v>44</v>
      </c>
      <c r="O151" s="62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8" t="s">
        <v>328</v>
      </c>
      <c r="AT151" s="198" t="s">
        <v>158</v>
      </c>
      <c r="AU151" s="198" t="s">
        <v>83</v>
      </c>
      <c r="AY151" s="15" t="s">
        <v>156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5" t="s">
        <v>81</v>
      </c>
      <c r="BK151" s="199">
        <f>ROUND(I151*H151,2)</f>
        <v>0</v>
      </c>
      <c r="BL151" s="15" t="s">
        <v>328</v>
      </c>
      <c r="BM151" s="198" t="s">
        <v>456</v>
      </c>
    </row>
    <row r="152" spans="1:65" s="12" customFormat="1" ht="22.9" customHeight="1">
      <c r="B152" s="170"/>
      <c r="C152" s="171"/>
      <c r="D152" s="172" t="s">
        <v>72</v>
      </c>
      <c r="E152" s="184" t="s">
        <v>457</v>
      </c>
      <c r="F152" s="184" t="s">
        <v>458</v>
      </c>
      <c r="G152" s="171"/>
      <c r="H152" s="171"/>
      <c r="I152" s="174"/>
      <c r="J152" s="185">
        <f>BK152</f>
        <v>0</v>
      </c>
      <c r="K152" s="171"/>
      <c r="L152" s="176"/>
      <c r="M152" s="177"/>
      <c r="N152" s="178"/>
      <c r="O152" s="178"/>
      <c r="P152" s="179">
        <f>P153</f>
        <v>0</v>
      </c>
      <c r="Q152" s="178"/>
      <c r="R152" s="179">
        <f>R153</f>
        <v>0</v>
      </c>
      <c r="S152" s="178"/>
      <c r="T152" s="180">
        <f>T153</f>
        <v>0</v>
      </c>
      <c r="AR152" s="181" t="s">
        <v>175</v>
      </c>
      <c r="AT152" s="182" t="s">
        <v>72</v>
      </c>
      <c r="AU152" s="182" t="s">
        <v>81</v>
      </c>
      <c r="AY152" s="181" t="s">
        <v>156</v>
      </c>
      <c r="BK152" s="183">
        <f>BK153</f>
        <v>0</v>
      </c>
    </row>
    <row r="153" spans="1:65" s="2" customFormat="1" ht="16.5" customHeight="1">
      <c r="A153" s="32"/>
      <c r="B153" s="33"/>
      <c r="C153" s="186" t="s">
        <v>324</v>
      </c>
      <c r="D153" s="186" t="s">
        <v>158</v>
      </c>
      <c r="E153" s="187" t="s">
        <v>459</v>
      </c>
      <c r="F153" s="188" t="s">
        <v>460</v>
      </c>
      <c r="G153" s="189" t="s">
        <v>327</v>
      </c>
      <c r="H153" s="190">
        <v>1</v>
      </c>
      <c r="I153" s="191"/>
      <c r="J153" s="192">
        <f>ROUND(I153*H153,2)</f>
        <v>0</v>
      </c>
      <c r="K153" s="193"/>
      <c r="L153" s="37"/>
      <c r="M153" s="211" t="s">
        <v>19</v>
      </c>
      <c r="N153" s="212" t="s">
        <v>44</v>
      </c>
      <c r="O153" s="213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8" t="s">
        <v>328</v>
      </c>
      <c r="AT153" s="198" t="s">
        <v>158</v>
      </c>
      <c r="AU153" s="198" t="s">
        <v>83</v>
      </c>
      <c r="AY153" s="15" t="s">
        <v>156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5" t="s">
        <v>81</v>
      </c>
      <c r="BK153" s="199">
        <f>ROUND(I153*H153,2)</f>
        <v>0</v>
      </c>
      <c r="BL153" s="15" t="s">
        <v>328</v>
      </c>
      <c r="BM153" s="198" t="s">
        <v>461</v>
      </c>
    </row>
    <row r="154" spans="1:65" s="2" customFormat="1" ht="6.95" customHeight="1">
      <c r="A154" s="32"/>
      <c r="B154" s="45"/>
      <c r="C154" s="46"/>
      <c r="D154" s="46"/>
      <c r="E154" s="46"/>
      <c r="F154" s="46"/>
      <c r="G154" s="46"/>
      <c r="H154" s="46"/>
      <c r="I154" s="134"/>
      <c r="J154" s="46"/>
      <c r="K154" s="46"/>
      <c r="L154" s="37"/>
      <c r="M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</row>
  </sheetData>
  <sheetProtection algorithmName="SHA-512" hashValue="jorbNwL36+1gGgbjfrp5mOayjI8jzcMmLMvP1MU95BDxVeDZrkTVkCEo7SjQ793X3F+bbnzoqzcNGAlnSxG0zw==" saltValue="Lg4zIUkviWnwnVZohZKh2IMkq00s1gFlbZevriDzoriaI4Gbnozhii9A45mZwVJERnOFhD5Fs+srN2bH/re9cw==" spinCount="100000" sheet="1" objects="1" scenarios="1" formatColumns="0" formatRows="0" autoFilter="0"/>
  <autoFilter ref="C94:K153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5" t="s">
        <v>89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83</v>
      </c>
    </row>
    <row r="4" spans="1:46" s="1" customFormat="1" ht="24.95" customHeight="1">
      <c r="B4" s="18"/>
      <c r="D4" s="103" t="s">
        <v>120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34" t="str">
        <f>'Rekapitulace stavby'!K6</f>
        <v>Odstraňování postradatelných objektů SŽDC - demolice (obvod OŘ PHA)</v>
      </c>
      <c r="F7" s="335"/>
      <c r="G7" s="335"/>
      <c r="H7" s="335"/>
      <c r="I7" s="99"/>
      <c r="L7" s="18"/>
    </row>
    <row r="8" spans="1:46" s="2" customFormat="1" ht="12" customHeight="1">
      <c r="A8" s="32"/>
      <c r="B8" s="37"/>
      <c r="C8" s="32"/>
      <c r="D8" s="105" t="s">
        <v>121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6" t="s">
        <v>462</v>
      </c>
      <c r="F9" s="337"/>
      <c r="G9" s="337"/>
      <c r="H9" s="337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18</v>
      </c>
      <c r="E11" s="32"/>
      <c r="F11" s="108" t="s">
        <v>19</v>
      </c>
      <c r="G11" s="32"/>
      <c r="H11" s="32"/>
      <c r="I11" s="109" t="s">
        <v>20</v>
      </c>
      <c r="J11" s="108" t="s">
        <v>19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21</v>
      </c>
      <c r="E12" s="32"/>
      <c r="F12" s="108" t="s">
        <v>463</v>
      </c>
      <c r="G12" s="32"/>
      <c r="H12" s="32"/>
      <c r="I12" s="109" t="s">
        <v>23</v>
      </c>
      <c r="J12" s="110" t="str">
        <f>'Rekapitulace stavby'!AN8</f>
        <v>28. 11. 2019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25</v>
      </c>
      <c r="E14" s="32"/>
      <c r="F14" s="32"/>
      <c r="G14" s="32"/>
      <c r="H14" s="32"/>
      <c r="I14" s="109" t="s">
        <v>26</v>
      </c>
      <c r="J14" s="108" t="s">
        <v>27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28</v>
      </c>
      <c r="F15" s="32"/>
      <c r="G15" s="32"/>
      <c r="H15" s="32"/>
      <c r="I15" s="109" t="s">
        <v>29</v>
      </c>
      <c r="J15" s="108" t="s">
        <v>30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31</v>
      </c>
      <c r="E17" s="32"/>
      <c r="F17" s="32"/>
      <c r="G17" s="32"/>
      <c r="H17" s="32"/>
      <c r="I17" s="109" t="s">
        <v>26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8" t="str">
        <f>'Rekapitulace stavby'!E14</f>
        <v>Vyplň údaj</v>
      </c>
      <c r="F18" s="339"/>
      <c r="G18" s="339"/>
      <c r="H18" s="339"/>
      <c r="I18" s="109" t="s">
        <v>29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33</v>
      </c>
      <c r="E20" s="32"/>
      <c r="F20" s="32"/>
      <c r="G20" s="32"/>
      <c r="H20" s="32"/>
      <c r="I20" s="109" t="s">
        <v>26</v>
      </c>
      <c r="J20" s="108" t="str">
        <f>IF('Rekapitulace stavby'!AN16="","",'Rekapitulace stavby'!AN16)</f>
        <v/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tr">
        <f>IF('Rekapitulace stavby'!E17="","",'Rekapitulace stavby'!E17)</f>
        <v xml:space="preserve"> </v>
      </c>
      <c r="F21" s="32"/>
      <c r="G21" s="32"/>
      <c r="H21" s="32"/>
      <c r="I21" s="109" t="s">
        <v>29</v>
      </c>
      <c r="J21" s="108" t="str">
        <f>IF('Rekapitulace stavby'!AN17="","",'Rekapitulace stavby'!AN17)</f>
        <v/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35</v>
      </c>
      <c r="E23" s="32"/>
      <c r="F23" s="32"/>
      <c r="G23" s="32"/>
      <c r="H23" s="32"/>
      <c r="I23" s="109" t="s">
        <v>26</v>
      </c>
      <c r="J23" s="108" t="s">
        <v>19</v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">
        <v>36</v>
      </c>
      <c r="F24" s="32"/>
      <c r="G24" s="32"/>
      <c r="H24" s="32"/>
      <c r="I24" s="109" t="s">
        <v>29</v>
      </c>
      <c r="J24" s="108" t="s">
        <v>19</v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37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1"/>
      <c r="B27" s="112"/>
      <c r="C27" s="111"/>
      <c r="D27" s="111"/>
      <c r="E27" s="340" t="s">
        <v>19</v>
      </c>
      <c r="F27" s="340"/>
      <c r="G27" s="340"/>
      <c r="H27" s="340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39</v>
      </c>
      <c r="E30" s="32"/>
      <c r="F30" s="32"/>
      <c r="G30" s="32"/>
      <c r="H30" s="32"/>
      <c r="I30" s="106"/>
      <c r="J30" s="118">
        <f>ROUND(J90,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41</v>
      </c>
      <c r="G32" s="32"/>
      <c r="H32" s="32"/>
      <c r="I32" s="120" t="s">
        <v>40</v>
      </c>
      <c r="J32" s="119" t="s">
        <v>42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43</v>
      </c>
      <c r="E33" s="105" t="s">
        <v>44</v>
      </c>
      <c r="F33" s="122">
        <f>ROUND((SUM(BE90:BE125)),  2)</f>
        <v>0</v>
      </c>
      <c r="G33" s="32"/>
      <c r="H33" s="32"/>
      <c r="I33" s="123">
        <v>0.21</v>
      </c>
      <c r="J33" s="122">
        <f>ROUND(((SUM(BE90:BE125))*I33),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45</v>
      </c>
      <c r="F34" s="122">
        <f>ROUND((SUM(BF90:BF125)),  2)</f>
        <v>0</v>
      </c>
      <c r="G34" s="32"/>
      <c r="H34" s="32"/>
      <c r="I34" s="123">
        <v>0.15</v>
      </c>
      <c r="J34" s="122">
        <f>ROUND(((SUM(BF90:BF125))*I34),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46</v>
      </c>
      <c r="F35" s="122">
        <f>ROUND((SUM(BG90:BG125)),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47</v>
      </c>
      <c r="F36" s="122">
        <f>ROUND((SUM(BH90:BH125)),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48</v>
      </c>
      <c r="F37" s="122">
        <f>ROUND((SUM(BI90:BI125)),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124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1" t="str">
        <f>E7</f>
        <v>Odstraňování postradatelných objektů SŽDC - demolice (obvod OŘ PHA)</v>
      </c>
      <c r="F48" s="342"/>
      <c r="G48" s="342"/>
      <c r="H48" s="342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121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14" t="str">
        <f>E9</f>
        <v>SO.03 - Praha Žižkov - domek kolejové váhy (5000117190)</v>
      </c>
      <c r="F50" s="343"/>
      <c r="G50" s="343"/>
      <c r="H50" s="343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>Praha Žižkov</v>
      </c>
      <c r="G52" s="34"/>
      <c r="H52" s="34"/>
      <c r="I52" s="109" t="s">
        <v>23</v>
      </c>
      <c r="J52" s="57" t="str">
        <f>IF(J12="","",J12)</f>
        <v>28. 11. 2019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>Správa železniční dopravní cesty, s.o.</v>
      </c>
      <c r="G54" s="34"/>
      <c r="H54" s="34"/>
      <c r="I54" s="109" t="s">
        <v>33</v>
      </c>
      <c r="J54" s="30" t="str">
        <f>E21</f>
        <v xml:space="preserve"> 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31</v>
      </c>
      <c r="D55" s="34"/>
      <c r="E55" s="34"/>
      <c r="F55" s="25" t="str">
        <f>IF(E18="","",E18)</f>
        <v>Vyplň údaj</v>
      </c>
      <c r="G55" s="34"/>
      <c r="H55" s="34"/>
      <c r="I55" s="109" t="s">
        <v>35</v>
      </c>
      <c r="J55" s="30" t="str">
        <f>E24</f>
        <v>L. Malý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125</v>
      </c>
      <c r="D57" s="139"/>
      <c r="E57" s="139"/>
      <c r="F57" s="139"/>
      <c r="G57" s="139"/>
      <c r="H57" s="139"/>
      <c r="I57" s="140"/>
      <c r="J57" s="141" t="s">
        <v>126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71</v>
      </c>
      <c r="D59" s="34"/>
      <c r="E59" s="34"/>
      <c r="F59" s="34"/>
      <c r="G59" s="34"/>
      <c r="H59" s="34"/>
      <c r="I59" s="106"/>
      <c r="J59" s="75">
        <f>J90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127</v>
      </c>
    </row>
    <row r="60" spans="1:47" s="9" customFormat="1" ht="24.95" customHeight="1">
      <c r="B60" s="143"/>
      <c r="C60" s="144"/>
      <c r="D60" s="145" t="s">
        <v>128</v>
      </c>
      <c r="E60" s="146"/>
      <c r="F60" s="146"/>
      <c r="G60" s="146"/>
      <c r="H60" s="146"/>
      <c r="I60" s="147"/>
      <c r="J60" s="148">
        <f>J91</f>
        <v>0</v>
      </c>
      <c r="K60" s="144"/>
      <c r="L60" s="149"/>
    </row>
    <row r="61" spans="1:47" s="10" customFormat="1" ht="19.899999999999999" customHeight="1">
      <c r="B61" s="150"/>
      <c r="C61" s="151"/>
      <c r="D61" s="152" t="s">
        <v>129</v>
      </c>
      <c r="E61" s="153"/>
      <c r="F61" s="153"/>
      <c r="G61" s="153"/>
      <c r="H61" s="153"/>
      <c r="I61" s="154"/>
      <c r="J61" s="155">
        <f>J92</f>
        <v>0</v>
      </c>
      <c r="K61" s="151"/>
      <c r="L61" s="156"/>
    </row>
    <row r="62" spans="1:47" s="10" customFormat="1" ht="19.899999999999999" customHeight="1">
      <c r="B62" s="150"/>
      <c r="C62" s="151"/>
      <c r="D62" s="152" t="s">
        <v>131</v>
      </c>
      <c r="E62" s="153"/>
      <c r="F62" s="153"/>
      <c r="G62" s="153"/>
      <c r="H62" s="153"/>
      <c r="I62" s="154"/>
      <c r="J62" s="155">
        <f>J97</f>
        <v>0</v>
      </c>
      <c r="K62" s="151"/>
      <c r="L62" s="156"/>
    </row>
    <row r="63" spans="1:47" s="10" customFormat="1" ht="19.899999999999999" customHeight="1">
      <c r="B63" s="150"/>
      <c r="C63" s="151"/>
      <c r="D63" s="152" t="s">
        <v>132</v>
      </c>
      <c r="E63" s="153"/>
      <c r="F63" s="153"/>
      <c r="G63" s="153"/>
      <c r="H63" s="153"/>
      <c r="I63" s="154"/>
      <c r="J63" s="155">
        <f>J102</f>
        <v>0</v>
      </c>
      <c r="K63" s="151"/>
      <c r="L63" s="156"/>
    </row>
    <row r="64" spans="1:47" s="9" customFormat="1" ht="24.95" customHeight="1">
      <c r="B64" s="143"/>
      <c r="C64" s="144"/>
      <c r="D64" s="145" t="s">
        <v>133</v>
      </c>
      <c r="E64" s="146"/>
      <c r="F64" s="146"/>
      <c r="G64" s="146"/>
      <c r="H64" s="146"/>
      <c r="I64" s="147"/>
      <c r="J64" s="148">
        <f>J111</f>
        <v>0</v>
      </c>
      <c r="K64" s="144"/>
      <c r="L64" s="149"/>
    </row>
    <row r="65" spans="1:31" s="10" customFormat="1" ht="19.899999999999999" customHeight="1">
      <c r="B65" s="150"/>
      <c r="C65" s="151"/>
      <c r="D65" s="152" t="s">
        <v>338</v>
      </c>
      <c r="E65" s="153"/>
      <c r="F65" s="153"/>
      <c r="G65" s="153"/>
      <c r="H65" s="153"/>
      <c r="I65" s="154"/>
      <c r="J65" s="155">
        <f>J112</f>
        <v>0</v>
      </c>
      <c r="K65" s="151"/>
      <c r="L65" s="156"/>
    </row>
    <row r="66" spans="1:31" s="10" customFormat="1" ht="19.899999999999999" customHeight="1">
      <c r="B66" s="150"/>
      <c r="C66" s="151"/>
      <c r="D66" s="152" t="s">
        <v>339</v>
      </c>
      <c r="E66" s="153"/>
      <c r="F66" s="153"/>
      <c r="G66" s="153"/>
      <c r="H66" s="153"/>
      <c r="I66" s="154"/>
      <c r="J66" s="155">
        <f>J115</f>
        <v>0</v>
      </c>
      <c r="K66" s="151"/>
      <c r="L66" s="156"/>
    </row>
    <row r="67" spans="1:31" s="10" customFormat="1" ht="19.899999999999999" customHeight="1">
      <c r="B67" s="150"/>
      <c r="C67" s="151"/>
      <c r="D67" s="152" t="s">
        <v>139</v>
      </c>
      <c r="E67" s="153"/>
      <c r="F67" s="153"/>
      <c r="G67" s="153"/>
      <c r="H67" s="153"/>
      <c r="I67" s="154"/>
      <c r="J67" s="155">
        <f>J118</f>
        <v>0</v>
      </c>
      <c r="K67" s="151"/>
      <c r="L67" s="156"/>
    </row>
    <row r="68" spans="1:31" s="9" customFormat="1" ht="24.95" customHeight="1">
      <c r="B68" s="143"/>
      <c r="C68" s="144"/>
      <c r="D68" s="145" t="s">
        <v>138</v>
      </c>
      <c r="E68" s="146"/>
      <c r="F68" s="146"/>
      <c r="G68" s="146"/>
      <c r="H68" s="146"/>
      <c r="I68" s="147"/>
      <c r="J68" s="148">
        <f>J120</f>
        <v>0</v>
      </c>
      <c r="K68" s="144"/>
      <c r="L68" s="149"/>
    </row>
    <row r="69" spans="1:31" s="10" customFormat="1" ht="19.899999999999999" customHeight="1">
      <c r="B69" s="150"/>
      <c r="C69" s="151"/>
      <c r="D69" s="152" t="s">
        <v>342</v>
      </c>
      <c r="E69" s="153"/>
      <c r="F69" s="153"/>
      <c r="G69" s="153"/>
      <c r="H69" s="153"/>
      <c r="I69" s="154"/>
      <c r="J69" s="155">
        <f>J121</f>
        <v>0</v>
      </c>
      <c r="K69" s="151"/>
      <c r="L69" s="156"/>
    </row>
    <row r="70" spans="1:31" s="10" customFormat="1" ht="19.899999999999999" customHeight="1">
      <c r="B70" s="150"/>
      <c r="C70" s="151"/>
      <c r="D70" s="152" t="s">
        <v>343</v>
      </c>
      <c r="E70" s="153"/>
      <c r="F70" s="153"/>
      <c r="G70" s="153"/>
      <c r="H70" s="153"/>
      <c r="I70" s="154"/>
      <c r="J70" s="155">
        <f>J123</f>
        <v>0</v>
      </c>
      <c r="K70" s="151"/>
      <c r="L70" s="156"/>
    </row>
    <row r="71" spans="1:31" s="2" customFormat="1" ht="21.75" customHeight="1">
      <c r="A71" s="32"/>
      <c r="B71" s="33"/>
      <c r="C71" s="34"/>
      <c r="D71" s="34"/>
      <c r="E71" s="34"/>
      <c r="F71" s="34"/>
      <c r="G71" s="34"/>
      <c r="H71" s="34"/>
      <c r="I71" s="106"/>
      <c r="J71" s="34"/>
      <c r="K71" s="34"/>
      <c r="L71" s="10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6.95" customHeight="1">
      <c r="A72" s="32"/>
      <c r="B72" s="45"/>
      <c r="C72" s="46"/>
      <c r="D72" s="46"/>
      <c r="E72" s="46"/>
      <c r="F72" s="46"/>
      <c r="G72" s="46"/>
      <c r="H72" s="46"/>
      <c r="I72" s="134"/>
      <c r="J72" s="46"/>
      <c r="K72" s="46"/>
      <c r="L72" s="10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6" spans="1:31" s="2" customFormat="1" ht="6.95" customHeight="1">
      <c r="A76" s="32"/>
      <c r="B76" s="47"/>
      <c r="C76" s="48"/>
      <c r="D76" s="48"/>
      <c r="E76" s="48"/>
      <c r="F76" s="48"/>
      <c r="G76" s="48"/>
      <c r="H76" s="48"/>
      <c r="I76" s="137"/>
      <c r="J76" s="48"/>
      <c r="K76" s="48"/>
      <c r="L76" s="10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24.95" customHeight="1">
      <c r="A77" s="32"/>
      <c r="B77" s="33"/>
      <c r="C77" s="21" t="s">
        <v>141</v>
      </c>
      <c r="D77" s="34"/>
      <c r="E77" s="34"/>
      <c r="F77" s="34"/>
      <c r="G77" s="34"/>
      <c r="H77" s="34"/>
      <c r="I77" s="106"/>
      <c r="J77" s="34"/>
      <c r="K77" s="34"/>
      <c r="L77" s="10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6.95" customHeight="1">
      <c r="A78" s="32"/>
      <c r="B78" s="33"/>
      <c r="C78" s="34"/>
      <c r="D78" s="34"/>
      <c r="E78" s="34"/>
      <c r="F78" s="34"/>
      <c r="G78" s="34"/>
      <c r="H78" s="34"/>
      <c r="I78" s="106"/>
      <c r="J78" s="34"/>
      <c r="K78" s="34"/>
      <c r="L78" s="10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2" customHeight="1">
      <c r="A79" s="32"/>
      <c r="B79" s="33"/>
      <c r="C79" s="27" t="s">
        <v>16</v>
      </c>
      <c r="D79" s="34"/>
      <c r="E79" s="34"/>
      <c r="F79" s="34"/>
      <c r="G79" s="34"/>
      <c r="H79" s="34"/>
      <c r="I79" s="106"/>
      <c r="J79" s="34"/>
      <c r="K79" s="34"/>
      <c r="L79" s="10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6.5" customHeight="1">
      <c r="A80" s="32"/>
      <c r="B80" s="33"/>
      <c r="C80" s="34"/>
      <c r="D80" s="34"/>
      <c r="E80" s="341" t="str">
        <f>E7</f>
        <v>Odstraňování postradatelných objektů SŽDC - demolice (obvod OŘ PHA)</v>
      </c>
      <c r="F80" s="342"/>
      <c r="G80" s="342"/>
      <c r="H80" s="342"/>
      <c r="I80" s="106"/>
      <c r="J80" s="34"/>
      <c r="K80" s="34"/>
      <c r="L80" s="10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>
      <c r="A81" s="32"/>
      <c r="B81" s="33"/>
      <c r="C81" s="27" t="s">
        <v>121</v>
      </c>
      <c r="D81" s="34"/>
      <c r="E81" s="34"/>
      <c r="F81" s="34"/>
      <c r="G81" s="34"/>
      <c r="H81" s="34"/>
      <c r="I81" s="106"/>
      <c r="J81" s="34"/>
      <c r="K81" s="34"/>
      <c r="L81" s="10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6.5" customHeight="1">
      <c r="A82" s="32"/>
      <c r="B82" s="33"/>
      <c r="C82" s="34"/>
      <c r="D82" s="34"/>
      <c r="E82" s="314" t="str">
        <f>E9</f>
        <v>SO.03 - Praha Žižkov - domek kolejové váhy (5000117190)</v>
      </c>
      <c r="F82" s="343"/>
      <c r="G82" s="343"/>
      <c r="H82" s="343"/>
      <c r="I82" s="106"/>
      <c r="J82" s="34"/>
      <c r="K82" s="34"/>
      <c r="L82" s="10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06"/>
      <c r="J83" s="34"/>
      <c r="K83" s="34"/>
      <c r="L83" s="10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2" customHeight="1">
      <c r="A84" s="32"/>
      <c r="B84" s="33"/>
      <c r="C84" s="27" t="s">
        <v>21</v>
      </c>
      <c r="D84" s="34"/>
      <c r="E84" s="34"/>
      <c r="F84" s="25" t="str">
        <f>F12</f>
        <v>Praha Žižkov</v>
      </c>
      <c r="G84" s="34"/>
      <c r="H84" s="34"/>
      <c r="I84" s="109" t="s">
        <v>23</v>
      </c>
      <c r="J84" s="57" t="str">
        <f>IF(J12="","",J12)</f>
        <v>28. 11. 2019</v>
      </c>
      <c r="K84" s="34"/>
      <c r="L84" s="10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6.95" customHeight="1">
      <c r="A85" s="32"/>
      <c r="B85" s="33"/>
      <c r="C85" s="34"/>
      <c r="D85" s="34"/>
      <c r="E85" s="34"/>
      <c r="F85" s="34"/>
      <c r="G85" s="34"/>
      <c r="H85" s="34"/>
      <c r="I85" s="106"/>
      <c r="J85" s="34"/>
      <c r="K85" s="34"/>
      <c r="L85" s="10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15.2" customHeight="1">
      <c r="A86" s="32"/>
      <c r="B86" s="33"/>
      <c r="C86" s="27" t="s">
        <v>25</v>
      </c>
      <c r="D86" s="34"/>
      <c r="E86" s="34"/>
      <c r="F86" s="25" t="str">
        <f>E15</f>
        <v>Správa železniční dopravní cesty, s.o.</v>
      </c>
      <c r="G86" s="34"/>
      <c r="H86" s="34"/>
      <c r="I86" s="109" t="s">
        <v>33</v>
      </c>
      <c r="J86" s="30" t="str">
        <f>E21</f>
        <v xml:space="preserve"> </v>
      </c>
      <c r="K86" s="34"/>
      <c r="L86" s="10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15.2" customHeight="1">
      <c r="A87" s="32"/>
      <c r="B87" s="33"/>
      <c r="C87" s="27" t="s">
        <v>31</v>
      </c>
      <c r="D87" s="34"/>
      <c r="E87" s="34"/>
      <c r="F87" s="25" t="str">
        <f>IF(E18="","",E18)</f>
        <v>Vyplň údaj</v>
      </c>
      <c r="G87" s="34"/>
      <c r="H87" s="34"/>
      <c r="I87" s="109" t="s">
        <v>35</v>
      </c>
      <c r="J87" s="30" t="str">
        <f>E24</f>
        <v>L. Malý</v>
      </c>
      <c r="K87" s="34"/>
      <c r="L87" s="10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2" customFormat="1" ht="10.35" customHeight="1">
      <c r="A88" s="32"/>
      <c r="B88" s="33"/>
      <c r="C88" s="34"/>
      <c r="D88" s="34"/>
      <c r="E88" s="34"/>
      <c r="F88" s="34"/>
      <c r="G88" s="34"/>
      <c r="H88" s="34"/>
      <c r="I88" s="106"/>
      <c r="J88" s="34"/>
      <c r="K88" s="34"/>
      <c r="L88" s="10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5" s="11" customFormat="1" ht="29.25" customHeight="1">
      <c r="A89" s="157"/>
      <c r="B89" s="158"/>
      <c r="C89" s="159" t="s">
        <v>142</v>
      </c>
      <c r="D89" s="160" t="s">
        <v>58</v>
      </c>
      <c r="E89" s="160" t="s">
        <v>54</v>
      </c>
      <c r="F89" s="160" t="s">
        <v>55</v>
      </c>
      <c r="G89" s="160" t="s">
        <v>143</v>
      </c>
      <c r="H89" s="160" t="s">
        <v>144</v>
      </c>
      <c r="I89" s="161" t="s">
        <v>145</v>
      </c>
      <c r="J89" s="162" t="s">
        <v>126</v>
      </c>
      <c r="K89" s="163" t="s">
        <v>146</v>
      </c>
      <c r="L89" s="164"/>
      <c r="M89" s="66" t="s">
        <v>19</v>
      </c>
      <c r="N89" s="67" t="s">
        <v>43</v>
      </c>
      <c r="O89" s="67" t="s">
        <v>147</v>
      </c>
      <c r="P89" s="67" t="s">
        <v>148</v>
      </c>
      <c r="Q89" s="67" t="s">
        <v>149</v>
      </c>
      <c r="R89" s="67" t="s">
        <v>150</v>
      </c>
      <c r="S89" s="67" t="s">
        <v>151</v>
      </c>
      <c r="T89" s="68" t="s">
        <v>152</v>
      </c>
      <c r="U89" s="157"/>
      <c r="V89" s="157"/>
      <c r="W89" s="157"/>
      <c r="X89" s="157"/>
      <c r="Y89" s="157"/>
      <c r="Z89" s="157"/>
      <c r="AA89" s="157"/>
      <c r="AB89" s="157"/>
      <c r="AC89" s="157"/>
      <c r="AD89" s="157"/>
      <c r="AE89" s="157"/>
    </row>
    <row r="90" spans="1:65" s="2" customFormat="1" ht="22.9" customHeight="1">
      <c r="A90" s="32"/>
      <c r="B90" s="33"/>
      <c r="C90" s="73" t="s">
        <v>153</v>
      </c>
      <c r="D90" s="34"/>
      <c r="E90" s="34"/>
      <c r="F90" s="34"/>
      <c r="G90" s="34"/>
      <c r="H90" s="34"/>
      <c r="I90" s="106"/>
      <c r="J90" s="165">
        <f>BK90</f>
        <v>0</v>
      </c>
      <c r="K90" s="34"/>
      <c r="L90" s="37"/>
      <c r="M90" s="69"/>
      <c r="N90" s="166"/>
      <c r="O90" s="70"/>
      <c r="P90" s="167">
        <f>P91+P111+P120</f>
        <v>0</v>
      </c>
      <c r="Q90" s="70"/>
      <c r="R90" s="167">
        <f>R91+R111+R120</f>
        <v>3.0000000000000003E-4</v>
      </c>
      <c r="S90" s="70"/>
      <c r="T90" s="168">
        <f>T91+T111+T120</f>
        <v>23.049309999999998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5" t="s">
        <v>72</v>
      </c>
      <c r="AU90" s="15" t="s">
        <v>127</v>
      </c>
      <c r="BK90" s="169">
        <f>BK91+BK111+BK120</f>
        <v>0</v>
      </c>
    </row>
    <row r="91" spans="1:65" s="12" customFormat="1" ht="25.9" customHeight="1">
      <c r="B91" s="170"/>
      <c r="C91" s="171"/>
      <c r="D91" s="172" t="s">
        <v>72</v>
      </c>
      <c r="E91" s="173" t="s">
        <v>154</v>
      </c>
      <c r="F91" s="173" t="s">
        <v>155</v>
      </c>
      <c r="G91" s="171"/>
      <c r="H91" s="171"/>
      <c r="I91" s="174"/>
      <c r="J91" s="175">
        <f>BK91</f>
        <v>0</v>
      </c>
      <c r="K91" s="171"/>
      <c r="L91" s="176"/>
      <c r="M91" s="177"/>
      <c r="N91" s="178"/>
      <c r="O91" s="178"/>
      <c r="P91" s="179">
        <f>P92+P97+P102</f>
        <v>0</v>
      </c>
      <c r="Q91" s="178"/>
      <c r="R91" s="179">
        <f>R92+R97+R102</f>
        <v>3.0000000000000003E-4</v>
      </c>
      <c r="S91" s="178"/>
      <c r="T91" s="180">
        <f>T92+T97+T102</f>
        <v>22.47072</v>
      </c>
      <c r="AR91" s="181" t="s">
        <v>81</v>
      </c>
      <c r="AT91" s="182" t="s">
        <v>72</v>
      </c>
      <c r="AU91" s="182" t="s">
        <v>73</v>
      </c>
      <c r="AY91" s="181" t="s">
        <v>156</v>
      </c>
      <c r="BK91" s="183">
        <f>BK92+BK97+BK102</f>
        <v>0</v>
      </c>
    </row>
    <row r="92" spans="1:65" s="12" customFormat="1" ht="22.9" customHeight="1">
      <c r="B92" s="170"/>
      <c r="C92" s="171"/>
      <c r="D92" s="172" t="s">
        <v>72</v>
      </c>
      <c r="E92" s="184" t="s">
        <v>81</v>
      </c>
      <c r="F92" s="184" t="s">
        <v>157</v>
      </c>
      <c r="G92" s="171"/>
      <c r="H92" s="171"/>
      <c r="I92" s="174"/>
      <c r="J92" s="185">
        <f>BK92</f>
        <v>0</v>
      </c>
      <c r="K92" s="171"/>
      <c r="L92" s="176"/>
      <c r="M92" s="177"/>
      <c r="N92" s="178"/>
      <c r="O92" s="178"/>
      <c r="P92" s="179">
        <f>SUM(P93:P96)</f>
        <v>0</v>
      </c>
      <c r="Q92" s="178"/>
      <c r="R92" s="179">
        <f>SUM(R93:R96)</f>
        <v>3.0000000000000003E-4</v>
      </c>
      <c r="S92" s="178"/>
      <c r="T92" s="180">
        <f>SUM(T93:T96)</f>
        <v>1</v>
      </c>
      <c r="AR92" s="181" t="s">
        <v>81</v>
      </c>
      <c r="AT92" s="182" t="s">
        <v>72</v>
      </c>
      <c r="AU92" s="182" t="s">
        <v>81</v>
      </c>
      <c r="AY92" s="181" t="s">
        <v>156</v>
      </c>
      <c r="BK92" s="183">
        <f>SUM(BK93:BK96)</f>
        <v>0</v>
      </c>
    </row>
    <row r="93" spans="1:65" s="2" customFormat="1" ht="24" customHeight="1">
      <c r="A93" s="32"/>
      <c r="B93" s="33"/>
      <c r="C93" s="186" t="s">
        <v>81</v>
      </c>
      <c r="D93" s="186" t="s">
        <v>158</v>
      </c>
      <c r="E93" s="187" t="s">
        <v>159</v>
      </c>
      <c r="F93" s="188" t="s">
        <v>160</v>
      </c>
      <c r="G93" s="189" t="s">
        <v>161</v>
      </c>
      <c r="H93" s="190">
        <v>5</v>
      </c>
      <c r="I93" s="191"/>
      <c r="J93" s="192">
        <f>ROUND(I93*H93,2)</f>
        <v>0</v>
      </c>
      <c r="K93" s="193"/>
      <c r="L93" s="37"/>
      <c r="M93" s="194" t="s">
        <v>19</v>
      </c>
      <c r="N93" s="195" t="s">
        <v>44</v>
      </c>
      <c r="O93" s="62"/>
      <c r="P93" s="196">
        <f>O93*H93</f>
        <v>0</v>
      </c>
      <c r="Q93" s="196">
        <v>0</v>
      </c>
      <c r="R93" s="196">
        <f>Q93*H93</f>
        <v>0</v>
      </c>
      <c r="S93" s="196">
        <v>0</v>
      </c>
      <c r="T93" s="197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98" t="s">
        <v>162</v>
      </c>
      <c r="AT93" s="198" t="s">
        <v>158</v>
      </c>
      <c r="AU93" s="198" t="s">
        <v>83</v>
      </c>
      <c r="AY93" s="15" t="s">
        <v>156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15" t="s">
        <v>81</v>
      </c>
      <c r="BK93" s="199">
        <f>ROUND(I93*H93,2)</f>
        <v>0</v>
      </c>
      <c r="BL93" s="15" t="s">
        <v>162</v>
      </c>
      <c r="BM93" s="198" t="s">
        <v>464</v>
      </c>
    </row>
    <row r="94" spans="1:65" s="2" customFormat="1" ht="16.5" customHeight="1">
      <c r="A94" s="32"/>
      <c r="B94" s="33"/>
      <c r="C94" s="186" t="s">
        <v>83</v>
      </c>
      <c r="D94" s="186" t="s">
        <v>158</v>
      </c>
      <c r="E94" s="187" t="s">
        <v>346</v>
      </c>
      <c r="F94" s="188" t="s">
        <v>347</v>
      </c>
      <c r="G94" s="189" t="s">
        <v>161</v>
      </c>
      <c r="H94" s="190">
        <v>5</v>
      </c>
      <c r="I94" s="191"/>
      <c r="J94" s="192">
        <f>ROUND(I94*H94,2)</f>
        <v>0</v>
      </c>
      <c r="K94" s="193"/>
      <c r="L94" s="37"/>
      <c r="M94" s="194" t="s">
        <v>19</v>
      </c>
      <c r="N94" s="195" t="s">
        <v>44</v>
      </c>
      <c r="O94" s="62"/>
      <c r="P94" s="196">
        <f>O94*H94</f>
        <v>0</v>
      </c>
      <c r="Q94" s="196">
        <v>6.0000000000000002E-5</v>
      </c>
      <c r="R94" s="196">
        <f>Q94*H94</f>
        <v>3.0000000000000003E-4</v>
      </c>
      <c r="S94" s="196">
        <v>0</v>
      </c>
      <c r="T94" s="197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98" t="s">
        <v>162</v>
      </c>
      <c r="AT94" s="198" t="s">
        <v>158</v>
      </c>
      <c r="AU94" s="198" t="s">
        <v>83</v>
      </c>
      <c r="AY94" s="15" t="s">
        <v>156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5" t="s">
        <v>81</v>
      </c>
      <c r="BK94" s="199">
        <f>ROUND(I94*H94,2)</f>
        <v>0</v>
      </c>
      <c r="BL94" s="15" t="s">
        <v>162</v>
      </c>
      <c r="BM94" s="198" t="s">
        <v>465</v>
      </c>
    </row>
    <row r="95" spans="1:65" s="2" customFormat="1" ht="24" customHeight="1">
      <c r="A95" s="32"/>
      <c r="B95" s="33"/>
      <c r="C95" s="186" t="s">
        <v>168</v>
      </c>
      <c r="D95" s="186" t="s">
        <v>158</v>
      </c>
      <c r="E95" s="187" t="s">
        <v>184</v>
      </c>
      <c r="F95" s="188" t="s">
        <v>185</v>
      </c>
      <c r="G95" s="189" t="s">
        <v>161</v>
      </c>
      <c r="H95" s="190">
        <v>8.6999999999999993</v>
      </c>
      <c r="I95" s="191"/>
      <c r="J95" s="192">
        <f>ROUND(I95*H95,2)</f>
        <v>0</v>
      </c>
      <c r="K95" s="193"/>
      <c r="L95" s="37"/>
      <c r="M95" s="194" t="s">
        <v>19</v>
      </c>
      <c r="N95" s="195" t="s">
        <v>44</v>
      </c>
      <c r="O95" s="62"/>
      <c r="P95" s="196">
        <f>O95*H95</f>
        <v>0</v>
      </c>
      <c r="Q95" s="196">
        <v>0</v>
      </c>
      <c r="R95" s="196">
        <f>Q95*H95</f>
        <v>0</v>
      </c>
      <c r="S95" s="196">
        <v>0</v>
      </c>
      <c r="T95" s="197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98" t="s">
        <v>162</v>
      </c>
      <c r="AT95" s="198" t="s">
        <v>158</v>
      </c>
      <c r="AU95" s="198" t="s">
        <v>83</v>
      </c>
      <c r="AY95" s="15" t="s">
        <v>156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5" t="s">
        <v>81</v>
      </c>
      <c r="BK95" s="199">
        <f>ROUND(I95*H95,2)</f>
        <v>0</v>
      </c>
      <c r="BL95" s="15" t="s">
        <v>162</v>
      </c>
      <c r="BM95" s="198" t="s">
        <v>466</v>
      </c>
    </row>
    <row r="96" spans="1:65" s="2" customFormat="1" ht="16.5" customHeight="1">
      <c r="A96" s="32"/>
      <c r="B96" s="33"/>
      <c r="C96" s="186" t="s">
        <v>162</v>
      </c>
      <c r="D96" s="186" t="s">
        <v>158</v>
      </c>
      <c r="E96" s="187" t="s">
        <v>207</v>
      </c>
      <c r="F96" s="188" t="s">
        <v>208</v>
      </c>
      <c r="G96" s="189" t="s">
        <v>195</v>
      </c>
      <c r="H96" s="190">
        <v>1</v>
      </c>
      <c r="I96" s="191"/>
      <c r="J96" s="192">
        <f>ROUND(I96*H96,2)</f>
        <v>0</v>
      </c>
      <c r="K96" s="193"/>
      <c r="L96" s="37"/>
      <c r="M96" s="194" t="s">
        <v>19</v>
      </c>
      <c r="N96" s="195" t="s">
        <v>44</v>
      </c>
      <c r="O96" s="62"/>
      <c r="P96" s="196">
        <f>O96*H96</f>
        <v>0</v>
      </c>
      <c r="Q96" s="196">
        <v>0</v>
      </c>
      <c r="R96" s="196">
        <f>Q96*H96</f>
        <v>0</v>
      </c>
      <c r="S96" s="196">
        <v>1</v>
      </c>
      <c r="T96" s="197">
        <f>S96*H96</f>
        <v>1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98" t="s">
        <v>162</v>
      </c>
      <c r="AT96" s="198" t="s">
        <v>158</v>
      </c>
      <c r="AU96" s="198" t="s">
        <v>83</v>
      </c>
      <c r="AY96" s="15" t="s">
        <v>156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15" t="s">
        <v>81</v>
      </c>
      <c r="BK96" s="199">
        <f>ROUND(I96*H96,2)</f>
        <v>0</v>
      </c>
      <c r="BL96" s="15" t="s">
        <v>162</v>
      </c>
      <c r="BM96" s="198" t="s">
        <v>467</v>
      </c>
    </row>
    <row r="97" spans="1:65" s="12" customFormat="1" ht="22.9" customHeight="1">
      <c r="B97" s="170"/>
      <c r="C97" s="171"/>
      <c r="D97" s="172" t="s">
        <v>72</v>
      </c>
      <c r="E97" s="184" t="s">
        <v>191</v>
      </c>
      <c r="F97" s="184" t="s">
        <v>220</v>
      </c>
      <c r="G97" s="171"/>
      <c r="H97" s="171"/>
      <c r="I97" s="174"/>
      <c r="J97" s="185">
        <f>BK97</f>
        <v>0</v>
      </c>
      <c r="K97" s="171"/>
      <c r="L97" s="176"/>
      <c r="M97" s="177"/>
      <c r="N97" s="178"/>
      <c r="O97" s="178"/>
      <c r="P97" s="179">
        <f>SUM(P98:P101)</f>
        <v>0</v>
      </c>
      <c r="Q97" s="178"/>
      <c r="R97" s="179">
        <f>SUM(R98:R101)</f>
        <v>0</v>
      </c>
      <c r="S97" s="178"/>
      <c r="T97" s="180">
        <f>SUM(T98:T101)</f>
        <v>21.47072</v>
      </c>
      <c r="AR97" s="181" t="s">
        <v>81</v>
      </c>
      <c r="AT97" s="182" t="s">
        <v>72</v>
      </c>
      <c r="AU97" s="182" t="s">
        <v>81</v>
      </c>
      <c r="AY97" s="181" t="s">
        <v>156</v>
      </c>
      <c r="BK97" s="183">
        <f>SUM(BK98:BK101)</f>
        <v>0</v>
      </c>
    </row>
    <row r="98" spans="1:65" s="2" customFormat="1" ht="16.5" customHeight="1">
      <c r="A98" s="32"/>
      <c r="B98" s="33"/>
      <c r="C98" s="186" t="s">
        <v>175</v>
      </c>
      <c r="D98" s="186" t="s">
        <v>158</v>
      </c>
      <c r="E98" s="187" t="s">
        <v>361</v>
      </c>
      <c r="F98" s="188" t="s">
        <v>362</v>
      </c>
      <c r="G98" s="189" t="s">
        <v>166</v>
      </c>
      <c r="H98" s="190">
        <v>2.5920000000000001</v>
      </c>
      <c r="I98" s="191"/>
      <c r="J98" s="192">
        <f>ROUND(I98*H98,2)</f>
        <v>0</v>
      </c>
      <c r="K98" s="193"/>
      <c r="L98" s="37"/>
      <c r="M98" s="194" t="s">
        <v>19</v>
      </c>
      <c r="N98" s="195" t="s">
        <v>44</v>
      </c>
      <c r="O98" s="62"/>
      <c r="P98" s="196">
        <f>O98*H98</f>
        <v>0</v>
      </c>
      <c r="Q98" s="196">
        <v>0</v>
      </c>
      <c r="R98" s="196">
        <f>Q98*H98</f>
        <v>0</v>
      </c>
      <c r="S98" s="196">
        <v>2</v>
      </c>
      <c r="T98" s="197">
        <f>S98*H98</f>
        <v>5.1840000000000002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8" t="s">
        <v>162</v>
      </c>
      <c r="AT98" s="198" t="s">
        <v>158</v>
      </c>
      <c r="AU98" s="198" t="s">
        <v>83</v>
      </c>
      <c r="AY98" s="15" t="s">
        <v>156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15" t="s">
        <v>81</v>
      </c>
      <c r="BK98" s="199">
        <f>ROUND(I98*H98,2)</f>
        <v>0</v>
      </c>
      <c r="BL98" s="15" t="s">
        <v>162</v>
      </c>
      <c r="BM98" s="198" t="s">
        <v>468</v>
      </c>
    </row>
    <row r="99" spans="1:65" s="2" customFormat="1" ht="24" customHeight="1">
      <c r="A99" s="32"/>
      <c r="B99" s="33"/>
      <c r="C99" s="186" t="s">
        <v>179</v>
      </c>
      <c r="D99" s="186" t="s">
        <v>158</v>
      </c>
      <c r="E99" s="187" t="s">
        <v>469</v>
      </c>
      <c r="F99" s="188" t="s">
        <v>470</v>
      </c>
      <c r="G99" s="189" t="s">
        <v>166</v>
      </c>
      <c r="H99" s="190">
        <v>8.016</v>
      </c>
      <c r="I99" s="191"/>
      <c r="J99" s="192">
        <f>ROUND(I99*H99,2)</f>
        <v>0</v>
      </c>
      <c r="K99" s="193"/>
      <c r="L99" s="37"/>
      <c r="M99" s="194" t="s">
        <v>19</v>
      </c>
      <c r="N99" s="195" t="s">
        <v>44</v>
      </c>
      <c r="O99" s="62"/>
      <c r="P99" s="196">
        <f>O99*H99</f>
        <v>0</v>
      </c>
      <c r="Q99" s="196">
        <v>0</v>
      </c>
      <c r="R99" s="196">
        <f>Q99*H99</f>
        <v>0</v>
      </c>
      <c r="S99" s="196">
        <v>2</v>
      </c>
      <c r="T99" s="197">
        <f>S99*H99</f>
        <v>16.032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98" t="s">
        <v>162</v>
      </c>
      <c r="AT99" s="198" t="s">
        <v>158</v>
      </c>
      <c r="AU99" s="198" t="s">
        <v>83</v>
      </c>
      <c r="AY99" s="15" t="s">
        <v>156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15" t="s">
        <v>81</v>
      </c>
      <c r="BK99" s="199">
        <f>ROUND(I99*H99,2)</f>
        <v>0</v>
      </c>
      <c r="BL99" s="15" t="s">
        <v>162</v>
      </c>
      <c r="BM99" s="198" t="s">
        <v>471</v>
      </c>
    </row>
    <row r="100" spans="1:65" s="2" customFormat="1" ht="24" customHeight="1">
      <c r="A100" s="32"/>
      <c r="B100" s="33"/>
      <c r="C100" s="186" t="s">
        <v>183</v>
      </c>
      <c r="D100" s="186" t="s">
        <v>158</v>
      </c>
      <c r="E100" s="187" t="s">
        <v>371</v>
      </c>
      <c r="F100" s="188" t="s">
        <v>372</v>
      </c>
      <c r="G100" s="189" t="s">
        <v>161</v>
      </c>
      <c r="H100" s="190">
        <v>2</v>
      </c>
      <c r="I100" s="191"/>
      <c r="J100" s="192">
        <f>ROUND(I100*H100,2)</f>
        <v>0</v>
      </c>
      <c r="K100" s="193"/>
      <c r="L100" s="37"/>
      <c r="M100" s="194" t="s">
        <v>19</v>
      </c>
      <c r="N100" s="195" t="s">
        <v>44</v>
      </c>
      <c r="O100" s="62"/>
      <c r="P100" s="196">
        <f>O100*H100</f>
        <v>0</v>
      </c>
      <c r="Q100" s="196">
        <v>0</v>
      </c>
      <c r="R100" s="196">
        <f>Q100*H100</f>
        <v>0</v>
      </c>
      <c r="S100" s="196">
        <v>8.7999999999999995E-2</v>
      </c>
      <c r="T100" s="197">
        <f>S100*H100</f>
        <v>0.17599999999999999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98" t="s">
        <v>162</v>
      </c>
      <c r="AT100" s="198" t="s">
        <v>158</v>
      </c>
      <c r="AU100" s="198" t="s">
        <v>83</v>
      </c>
      <c r="AY100" s="15" t="s">
        <v>156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15" t="s">
        <v>81</v>
      </c>
      <c r="BK100" s="199">
        <f>ROUND(I100*H100,2)</f>
        <v>0</v>
      </c>
      <c r="BL100" s="15" t="s">
        <v>162</v>
      </c>
      <c r="BM100" s="198" t="s">
        <v>472</v>
      </c>
    </row>
    <row r="101" spans="1:65" s="2" customFormat="1" ht="24" customHeight="1">
      <c r="A101" s="32"/>
      <c r="B101" s="33"/>
      <c r="C101" s="186" t="s">
        <v>187</v>
      </c>
      <c r="D101" s="186" t="s">
        <v>158</v>
      </c>
      <c r="E101" s="187" t="s">
        <v>375</v>
      </c>
      <c r="F101" s="188" t="s">
        <v>376</v>
      </c>
      <c r="G101" s="189" t="s">
        <v>161</v>
      </c>
      <c r="H101" s="190">
        <v>1.92</v>
      </c>
      <c r="I101" s="191"/>
      <c r="J101" s="192">
        <f>ROUND(I101*H101,2)</f>
        <v>0</v>
      </c>
      <c r="K101" s="193"/>
      <c r="L101" s="37"/>
      <c r="M101" s="194" t="s">
        <v>19</v>
      </c>
      <c r="N101" s="195" t="s">
        <v>44</v>
      </c>
      <c r="O101" s="62"/>
      <c r="P101" s="196">
        <f>O101*H101</f>
        <v>0</v>
      </c>
      <c r="Q101" s="196">
        <v>0</v>
      </c>
      <c r="R101" s="196">
        <f>Q101*H101</f>
        <v>0</v>
      </c>
      <c r="S101" s="196">
        <v>4.1000000000000002E-2</v>
      </c>
      <c r="T101" s="197">
        <f>S101*H101</f>
        <v>7.8719999999999998E-2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98" t="s">
        <v>162</v>
      </c>
      <c r="AT101" s="198" t="s">
        <v>158</v>
      </c>
      <c r="AU101" s="198" t="s">
        <v>83</v>
      </c>
      <c r="AY101" s="15" t="s">
        <v>156</v>
      </c>
      <c r="BE101" s="199">
        <f>IF(N101="základní",J101,0)</f>
        <v>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15" t="s">
        <v>81</v>
      </c>
      <c r="BK101" s="199">
        <f>ROUND(I101*H101,2)</f>
        <v>0</v>
      </c>
      <c r="BL101" s="15" t="s">
        <v>162</v>
      </c>
      <c r="BM101" s="198" t="s">
        <v>473</v>
      </c>
    </row>
    <row r="102" spans="1:65" s="12" customFormat="1" ht="22.9" customHeight="1">
      <c r="B102" s="170"/>
      <c r="C102" s="171"/>
      <c r="D102" s="172" t="s">
        <v>72</v>
      </c>
      <c r="E102" s="184" t="s">
        <v>241</v>
      </c>
      <c r="F102" s="184" t="s">
        <v>242</v>
      </c>
      <c r="G102" s="171"/>
      <c r="H102" s="171"/>
      <c r="I102" s="174"/>
      <c r="J102" s="185">
        <f>BK102</f>
        <v>0</v>
      </c>
      <c r="K102" s="171"/>
      <c r="L102" s="176"/>
      <c r="M102" s="177"/>
      <c r="N102" s="178"/>
      <c r="O102" s="178"/>
      <c r="P102" s="179">
        <f>SUM(P103:P110)</f>
        <v>0</v>
      </c>
      <c r="Q102" s="178"/>
      <c r="R102" s="179">
        <f>SUM(R103:R110)</f>
        <v>0</v>
      </c>
      <c r="S102" s="178"/>
      <c r="T102" s="180">
        <f>SUM(T103:T110)</f>
        <v>0</v>
      </c>
      <c r="AR102" s="181" t="s">
        <v>81</v>
      </c>
      <c r="AT102" s="182" t="s">
        <v>72</v>
      </c>
      <c r="AU102" s="182" t="s">
        <v>81</v>
      </c>
      <c r="AY102" s="181" t="s">
        <v>156</v>
      </c>
      <c r="BK102" s="183">
        <f>SUM(BK103:BK110)</f>
        <v>0</v>
      </c>
    </row>
    <row r="103" spans="1:65" s="2" customFormat="1" ht="16.5" customHeight="1">
      <c r="A103" s="32"/>
      <c r="B103" s="33"/>
      <c r="C103" s="186" t="s">
        <v>191</v>
      </c>
      <c r="D103" s="186" t="s">
        <v>158</v>
      </c>
      <c r="E103" s="187" t="s">
        <v>379</v>
      </c>
      <c r="F103" s="188" t="s">
        <v>380</v>
      </c>
      <c r="G103" s="189" t="s">
        <v>195</v>
      </c>
      <c r="H103" s="190">
        <v>46.097999999999999</v>
      </c>
      <c r="I103" s="191"/>
      <c r="J103" s="192">
        <f t="shared" ref="J103:J110" si="0">ROUND(I103*H103,2)</f>
        <v>0</v>
      </c>
      <c r="K103" s="193"/>
      <c r="L103" s="37"/>
      <c r="M103" s="194" t="s">
        <v>19</v>
      </c>
      <c r="N103" s="195" t="s">
        <v>44</v>
      </c>
      <c r="O103" s="62"/>
      <c r="P103" s="196">
        <f t="shared" ref="P103:P110" si="1">O103*H103</f>
        <v>0</v>
      </c>
      <c r="Q103" s="196">
        <v>0</v>
      </c>
      <c r="R103" s="196">
        <f t="shared" ref="R103:R110" si="2">Q103*H103</f>
        <v>0</v>
      </c>
      <c r="S103" s="196">
        <v>0</v>
      </c>
      <c r="T103" s="197">
        <f t="shared" ref="T103:T110" si="3"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98" t="s">
        <v>162</v>
      </c>
      <c r="AT103" s="198" t="s">
        <v>158</v>
      </c>
      <c r="AU103" s="198" t="s">
        <v>83</v>
      </c>
      <c r="AY103" s="15" t="s">
        <v>156</v>
      </c>
      <c r="BE103" s="199">
        <f t="shared" ref="BE103:BE110" si="4">IF(N103="základní",J103,0)</f>
        <v>0</v>
      </c>
      <c r="BF103" s="199">
        <f t="shared" ref="BF103:BF110" si="5">IF(N103="snížená",J103,0)</f>
        <v>0</v>
      </c>
      <c r="BG103" s="199">
        <f t="shared" ref="BG103:BG110" si="6">IF(N103="zákl. přenesená",J103,0)</f>
        <v>0</v>
      </c>
      <c r="BH103" s="199">
        <f t="shared" ref="BH103:BH110" si="7">IF(N103="sníž. přenesená",J103,0)</f>
        <v>0</v>
      </c>
      <c r="BI103" s="199">
        <f t="shared" ref="BI103:BI110" si="8">IF(N103="nulová",J103,0)</f>
        <v>0</v>
      </c>
      <c r="BJ103" s="15" t="s">
        <v>81</v>
      </c>
      <c r="BK103" s="199">
        <f t="shared" ref="BK103:BK110" si="9">ROUND(I103*H103,2)</f>
        <v>0</v>
      </c>
      <c r="BL103" s="15" t="s">
        <v>162</v>
      </c>
      <c r="BM103" s="198" t="s">
        <v>474</v>
      </c>
    </row>
    <row r="104" spans="1:65" s="2" customFormat="1" ht="16.5" customHeight="1">
      <c r="A104" s="32"/>
      <c r="B104" s="33"/>
      <c r="C104" s="186" t="s">
        <v>197</v>
      </c>
      <c r="D104" s="186" t="s">
        <v>158</v>
      </c>
      <c r="E104" s="187" t="s">
        <v>383</v>
      </c>
      <c r="F104" s="188" t="s">
        <v>384</v>
      </c>
      <c r="G104" s="189" t="s">
        <v>195</v>
      </c>
      <c r="H104" s="190">
        <v>23.048999999999999</v>
      </c>
      <c r="I104" s="191"/>
      <c r="J104" s="192">
        <f t="shared" si="0"/>
        <v>0</v>
      </c>
      <c r="K104" s="193"/>
      <c r="L104" s="37"/>
      <c r="M104" s="194" t="s">
        <v>19</v>
      </c>
      <c r="N104" s="195" t="s">
        <v>44</v>
      </c>
      <c r="O104" s="62"/>
      <c r="P104" s="196">
        <f t="shared" si="1"/>
        <v>0</v>
      </c>
      <c r="Q104" s="196">
        <v>0</v>
      </c>
      <c r="R104" s="196">
        <f t="shared" si="2"/>
        <v>0</v>
      </c>
      <c r="S104" s="196">
        <v>0</v>
      </c>
      <c r="T104" s="197">
        <f t="shared" si="3"/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98" t="s">
        <v>162</v>
      </c>
      <c r="AT104" s="198" t="s">
        <v>158</v>
      </c>
      <c r="AU104" s="198" t="s">
        <v>83</v>
      </c>
      <c r="AY104" s="15" t="s">
        <v>156</v>
      </c>
      <c r="BE104" s="199">
        <f t="shared" si="4"/>
        <v>0</v>
      </c>
      <c r="BF104" s="199">
        <f t="shared" si="5"/>
        <v>0</v>
      </c>
      <c r="BG104" s="199">
        <f t="shared" si="6"/>
        <v>0</v>
      </c>
      <c r="BH104" s="199">
        <f t="shared" si="7"/>
        <v>0</v>
      </c>
      <c r="BI104" s="199">
        <f t="shared" si="8"/>
        <v>0</v>
      </c>
      <c r="BJ104" s="15" t="s">
        <v>81</v>
      </c>
      <c r="BK104" s="199">
        <f t="shared" si="9"/>
        <v>0</v>
      </c>
      <c r="BL104" s="15" t="s">
        <v>162</v>
      </c>
      <c r="BM104" s="198" t="s">
        <v>475</v>
      </c>
    </row>
    <row r="105" spans="1:65" s="2" customFormat="1" ht="16.5" customHeight="1">
      <c r="A105" s="32"/>
      <c r="B105" s="33"/>
      <c r="C105" s="186" t="s">
        <v>201</v>
      </c>
      <c r="D105" s="186" t="s">
        <v>158</v>
      </c>
      <c r="E105" s="187" t="s">
        <v>390</v>
      </c>
      <c r="F105" s="188" t="s">
        <v>391</v>
      </c>
      <c r="G105" s="189" t="s">
        <v>195</v>
      </c>
      <c r="H105" s="190">
        <v>23.048999999999999</v>
      </c>
      <c r="I105" s="191"/>
      <c r="J105" s="192">
        <f t="shared" si="0"/>
        <v>0</v>
      </c>
      <c r="K105" s="193"/>
      <c r="L105" s="37"/>
      <c r="M105" s="194" t="s">
        <v>19</v>
      </c>
      <c r="N105" s="195" t="s">
        <v>44</v>
      </c>
      <c r="O105" s="62"/>
      <c r="P105" s="196">
        <f t="shared" si="1"/>
        <v>0</v>
      </c>
      <c r="Q105" s="196">
        <v>0</v>
      </c>
      <c r="R105" s="196">
        <f t="shared" si="2"/>
        <v>0</v>
      </c>
      <c r="S105" s="196">
        <v>0</v>
      </c>
      <c r="T105" s="197">
        <f t="shared" si="3"/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98" t="s">
        <v>162</v>
      </c>
      <c r="AT105" s="198" t="s">
        <v>158</v>
      </c>
      <c r="AU105" s="198" t="s">
        <v>83</v>
      </c>
      <c r="AY105" s="15" t="s">
        <v>156</v>
      </c>
      <c r="BE105" s="199">
        <f t="shared" si="4"/>
        <v>0</v>
      </c>
      <c r="BF105" s="199">
        <f t="shared" si="5"/>
        <v>0</v>
      </c>
      <c r="BG105" s="199">
        <f t="shared" si="6"/>
        <v>0</v>
      </c>
      <c r="BH105" s="199">
        <f t="shared" si="7"/>
        <v>0</v>
      </c>
      <c r="BI105" s="199">
        <f t="shared" si="8"/>
        <v>0</v>
      </c>
      <c r="BJ105" s="15" t="s">
        <v>81</v>
      </c>
      <c r="BK105" s="199">
        <f t="shared" si="9"/>
        <v>0</v>
      </c>
      <c r="BL105" s="15" t="s">
        <v>162</v>
      </c>
      <c r="BM105" s="198" t="s">
        <v>476</v>
      </c>
    </row>
    <row r="106" spans="1:65" s="2" customFormat="1" ht="16.5" customHeight="1">
      <c r="A106" s="32"/>
      <c r="B106" s="33"/>
      <c r="C106" s="186" t="s">
        <v>206</v>
      </c>
      <c r="D106" s="186" t="s">
        <v>158</v>
      </c>
      <c r="E106" s="187" t="s">
        <v>244</v>
      </c>
      <c r="F106" s="188" t="s">
        <v>245</v>
      </c>
      <c r="G106" s="189" t="s">
        <v>195</v>
      </c>
      <c r="H106" s="190">
        <v>23.048999999999999</v>
      </c>
      <c r="I106" s="191"/>
      <c r="J106" s="192">
        <f t="shared" si="0"/>
        <v>0</v>
      </c>
      <c r="K106" s="193"/>
      <c r="L106" s="37"/>
      <c r="M106" s="194" t="s">
        <v>19</v>
      </c>
      <c r="N106" s="195" t="s">
        <v>44</v>
      </c>
      <c r="O106" s="62"/>
      <c r="P106" s="196">
        <f t="shared" si="1"/>
        <v>0</v>
      </c>
      <c r="Q106" s="196">
        <v>0</v>
      </c>
      <c r="R106" s="196">
        <f t="shared" si="2"/>
        <v>0</v>
      </c>
      <c r="S106" s="196">
        <v>0</v>
      </c>
      <c r="T106" s="197">
        <f t="shared" si="3"/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98" t="s">
        <v>162</v>
      </c>
      <c r="AT106" s="198" t="s">
        <v>158</v>
      </c>
      <c r="AU106" s="198" t="s">
        <v>83</v>
      </c>
      <c r="AY106" s="15" t="s">
        <v>156</v>
      </c>
      <c r="BE106" s="199">
        <f t="shared" si="4"/>
        <v>0</v>
      </c>
      <c r="BF106" s="199">
        <f t="shared" si="5"/>
        <v>0</v>
      </c>
      <c r="BG106" s="199">
        <f t="shared" si="6"/>
        <v>0</v>
      </c>
      <c r="BH106" s="199">
        <f t="shared" si="7"/>
        <v>0</v>
      </c>
      <c r="BI106" s="199">
        <f t="shared" si="8"/>
        <v>0</v>
      </c>
      <c r="BJ106" s="15" t="s">
        <v>81</v>
      </c>
      <c r="BK106" s="199">
        <f t="shared" si="9"/>
        <v>0</v>
      </c>
      <c r="BL106" s="15" t="s">
        <v>162</v>
      </c>
      <c r="BM106" s="198" t="s">
        <v>477</v>
      </c>
    </row>
    <row r="107" spans="1:65" s="2" customFormat="1" ht="24" customHeight="1">
      <c r="A107" s="32"/>
      <c r="B107" s="33"/>
      <c r="C107" s="186" t="s">
        <v>221</v>
      </c>
      <c r="D107" s="186" t="s">
        <v>158</v>
      </c>
      <c r="E107" s="187" t="s">
        <v>248</v>
      </c>
      <c r="F107" s="188" t="s">
        <v>249</v>
      </c>
      <c r="G107" s="189" t="s">
        <v>195</v>
      </c>
      <c r="H107" s="190">
        <v>437.93099999999998</v>
      </c>
      <c r="I107" s="191"/>
      <c r="J107" s="192">
        <f t="shared" si="0"/>
        <v>0</v>
      </c>
      <c r="K107" s="193"/>
      <c r="L107" s="37"/>
      <c r="M107" s="194" t="s">
        <v>19</v>
      </c>
      <c r="N107" s="195" t="s">
        <v>44</v>
      </c>
      <c r="O107" s="62"/>
      <c r="P107" s="196">
        <f t="shared" si="1"/>
        <v>0</v>
      </c>
      <c r="Q107" s="196">
        <v>0</v>
      </c>
      <c r="R107" s="196">
        <f t="shared" si="2"/>
        <v>0</v>
      </c>
      <c r="S107" s="196">
        <v>0</v>
      </c>
      <c r="T107" s="197">
        <f t="shared" si="3"/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98" t="s">
        <v>162</v>
      </c>
      <c r="AT107" s="198" t="s">
        <v>158</v>
      </c>
      <c r="AU107" s="198" t="s">
        <v>83</v>
      </c>
      <c r="AY107" s="15" t="s">
        <v>156</v>
      </c>
      <c r="BE107" s="199">
        <f t="shared" si="4"/>
        <v>0</v>
      </c>
      <c r="BF107" s="199">
        <f t="shared" si="5"/>
        <v>0</v>
      </c>
      <c r="BG107" s="199">
        <f t="shared" si="6"/>
        <v>0</v>
      </c>
      <c r="BH107" s="199">
        <f t="shared" si="7"/>
        <v>0</v>
      </c>
      <c r="BI107" s="199">
        <f t="shared" si="8"/>
        <v>0</v>
      </c>
      <c r="BJ107" s="15" t="s">
        <v>81</v>
      </c>
      <c r="BK107" s="199">
        <f t="shared" si="9"/>
        <v>0</v>
      </c>
      <c r="BL107" s="15" t="s">
        <v>162</v>
      </c>
      <c r="BM107" s="198" t="s">
        <v>478</v>
      </c>
    </row>
    <row r="108" spans="1:65" s="2" customFormat="1" ht="24" customHeight="1">
      <c r="A108" s="32"/>
      <c r="B108" s="33"/>
      <c r="C108" s="186" t="s">
        <v>225</v>
      </c>
      <c r="D108" s="186" t="s">
        <v>158</v>
      </c>
      <c r="E108" s="187" t="s">
        <v>479</v>
      </c>
      <c r="F108" s="188" t="s">
        <v>480</v>
      </c>
      <c r="G108" s="189" t="s">
        <v>195</v>
      </c>
      <c r="H108" s="190">
        <v>0.19</v>
      </c>
      <c r="I108" s="191"/>
      <c r="J108" s="192">
        <f t="shared" si="0"/>
        <v>0</v>
      </c>
      <c r="K108" s="193"/>
      <c r="L108" s="37"/>
      <c r="M108" s="194" t="s">
        <v>19</v>
      </c>
      <c r="N108" s="195" t="s">
        <v>44</v>
      </c>
      <c r="O108" s="62"/>
      <c r="P108" s="196">
        <f t="shared" si="1"/>
        <v>0</v>
      </c>
      <c r="Q108" s="196">
        <v>0</v>
      </c>
      <c r="R108" s="196">
        <f t="shared" si="2"/>
        <v>0</v>
      </c>
      <c r="S108" s="196">
        <v>0</v>
      </c>
      <c r="T108" s="197">
        <f t="shared" si="3"/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98" t="s">
        <v>162</v>
      </c>
      <c r="AT108" s="198" t="s">
        <v>158</v>
      </c>
      <c r="AU108" s="198" t="s">
        <v>83</v>
      </c>
      <c r="AY108" s="15" t="s">
        <v>156</v>
      </c>
      <c r="BE108" s="199">
        <f t="shared" si="4"/>
        <v>0</v>
      </c>
      <c r="BF108" s="199">
        <f t="shared" si="5"/>
        <v>0</v>
      </c>
      <c r="BG108" s="199">
        <f t="shared" si="6"/>
        <v>0</v>
      </c>
      <c r="BH108" s="199">
        <f t="shared" si="7"/>
        <v>0</v>
      </c>
      <c r="BI108" s="199">
        <f t="shared" si="8"/>
        <v>0</v>
      </c>
      <c r="BJ108" s="15" t="s">
        <v>81</v>
      </c>
      <c r="BK108" s="199">
        <f t="shared" si="9"/>
        <v>0</v>
      </c>
      <c r="BL108" s="15" t="s">
        <v>162</v>
      </c>
      <c r="BM108" s="198" t="s">
        <v>481</v>
      </c>
    </row>
    <row r="109" spans="1:65" s="2" customFormat="1" ht="24" customHeight="1">
      <c r="A109" s="32"/>
      <c r="B109" s="33"/>
      <c r="C109" s="186" t="s">
        <v>8</v>
      </c>
      <c r="D109" s="186" t="s">
        <v>158</v>
      </c>
      <c r="E109" s="187" t="s">
        <v>252</v>
      </c>
      <c r="F109" s="188" t="s">
        <v>253</v>
      </c>
      <c r="G109" s="189" t="s">
        <v>195</v>
      </c>
      <c r="H109" s="190">
        <v>1</v>
      </c>
      <c r="I109" s="191"/>
      <c r="J109" s="192">
        <f t="shared" si="0"/>
        <v>0</v>
      </c>
      <c r="K109" s="193"/>
      <c r="L109" s="37"/>
      <c r="M109" s="194" t="s">
        <v>19</v>
      </c>
      <c r="N109" s="195" t="s">
        <v>44</v>
      </c>
      <c r="O109" s="62"/>
      <c r="P109" s="196">
        <f t="shared" si="1"/>
        <v>0</v>
      </c>
      <c r="Q109" s="196">
        <v>0</v>
      </c>
      <c r="R109" s="196">
        <f t="shared" si="2"/>
        <v>0</v>
      </c>
      <c r="S109" s="196">
        <v>0</v>
      </c>
      <c r="T109" s="197">
        <f t="shared" si="3"/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98" t="s">
        <v>162</v>
      </c>
      <c r="AT109" s="198" t="s">
        <v>158</v>
      </c>
      <c r="AU109" s="198" t="s">
        <v>83</v>
      </c>
      <c r="AY109" s="15" t="s">
        <v>156</v>
      </c>
      <c r="BE109" s="199">
        <f t="shared" si="4"/>
        <v>0</v>
      </c>
      <c r="BF109" s="199">
        <f t="shared" si="5"/>
        <v>0</v>
      </c>
      <c r="BG109" s="199">
        <f t="shared" si="6"/>
        <v>0</v>
      </c>
      <c r="BH109" s="199">
        <f t="shared" si="7"/>
        <v>0</v>
      </c>
      <c r="BI109" s="199">
        <f t="shared" si="8"/>
        <v>0</v>
      </c>
      <c r="BJ109" s="15" t="s">
        <v>81</v>
      </c>
      <c r="BK109" s="199">
        <f t="shared" si="9"/>
        <v>0</v>
      </c>
      <c r="BL109" s="15" t="s">
        <v>162</v>
      </c>
      <c r="BM109" s="198" t="s">
        <v>482</v>
      </c>
    </row>
    <row r="110" spans="1:65" s="2" customFormat="1" ht="24" customHeight="1">
      <c r="A110" s="32"/>
      <c r="B110" s="33"/>
      <c r="C110" s="186" t="s">
        <v>270</v>
      </c>
      <c r="D110" s="186" t="s">
        <v>158</v>
      </c>
      <c r="E110" s="187" t="s">
        <v>260</v>
      </c>
      <c r="F110" s="188" t="s">
        <v>261</v>
      </c>
      <c r="G110" s="189" t="s">
        <v>195</v>
      </c>
      <c r="H110" s="190">
        <v>21.859000000000002</v>
      </c>
      <c r="I110" s="191"/>
      <c r="J110" s="192">
        <f t="shared" si="0"/>
        <v>0</v>
      </c>
      <c r="K110" s="193"/>
      <c r="L110" s="37"/>
      <c r="M110" s="194" t="s">
        <v>19</v>
      </c>
      <c r="N110" s="195" t="s">
        <v>44</v>
      </c>
      <c r="O110" s="62"/>
      <c r="P110" s="196">
        <f t="shared" si="1"/>
        <v>0</v>
      </c>
      <c r="Q110" s="196">
        <v>0</v>
      </c>
      <c r="R110" s="196">
        <f t="shared" si="2"/>
        <v>0</v>
      </c>
      <c r="S110" s="196">
        <v>0</v>
      </c>
      <c r="T110" s="197">
        <f t="shared" si="3"/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98" t="s">
        <v>162</v>
      </c>
      <c r="AT110" s="198" t="s">
        <v>158</v>
      </c>
      <c r="AU110" s="198" t="s">
        <v>83</v>
      </c>
      <c r="AY110" s="15" t="s">
        <v>156</v>
      </c>
      <c r="BE110" s="199">
        <f t="shared" si="4"/>
        <v>0</v>
      </c>
      <c r="BF110" s="199">
        <f t="shared" si="5"/>
        <v>0</v>
      </c>
      <c r="BG110" s="199">
        <f t="shared" si="6"/>
        <v>0</v>
      </c>
      <c r="BH110" s="199">
        <f t="shared" si="7"/>
        <v>0</v>
      </c>
      <c r="BI110" s="199">
        <f t="shared" si="8"/>
        <v>0</v>
      </c>
      <c r="BJ110" s="15" t="s">
        <v>81</v>
      </c>
      <c r="BK110" s="199">
        <f t="shared" si="9"/>
        <v>0</v>
      </c>
      <c r="BL110" s="15" t="s">
        <v>162</v>
      </c>
      <c r="BM110" s="198" t="s">
        <v>483</v>
      </c>
    </row>
    <row r="111" spans="1:65" s="12" customFormat="1" ht="25.9" customHeight="1">
      <c r="B111" s="170"/>
      <c r="C111" s="171"/>
      <c r="D111" s="172" t="s">
        <v>72</v>
      </c>
      <c r="E111" s="173" t="s">
        <v>263</v>
      </c>
      <c r="F111" s="173" t="s">
        <v>264</v>
      </c>
      <c r="G111" s="171"/>
      <c r="H111" s="171"/>
      <c r="I111" s="174"/>
      <c r="J111" s="175">
        <f>BK111</f>
        <v>0</v>
      </c>
      <c r="K111" s="171"/>
      <c r="L111" s="176"/>
      <c r="M111" s="177"/>
      <c r="N111" s="178"/>
      <c r="O111" s="178"/>
      <c r="P111" s="179">
        <f>P112+P115+P118</f>
        <v>0</v>
      </c>
      <c r="Q111" s="178"/>
      <c r="R111" s="179">
        <f>R112+R115+R118</f>
        <v>0</v>
      </c>
      <c r="S111" s="178"/>
      <c r="T111" s="180">
        <f>T112+T115+T118</f>
        <v>0.57858999999999994</v>
      </c>
      <c r="AR111" s="181" t="s">
        <v>83</v>
      </c>
      <c r="AT111" s="182" t="s">
        <v>72</v>
      </c>
      <c r="AU111" s="182" t="s">
        <v>73</v>
      </c>
      <c r="AY111" s="181" t="s">
        <v>156</v>
      </c>
      <c r="BK111" s="183">
        <f>BK112+BK115+BK118</f>
        <v>0</v>
      </c>
    </row>
    <row r="112" spans="1:65" s="12" customFormat="1" ht="22.9" customHeight="1">
      <c r="B112" s="170"/>
      <c r="C112" s="171"/>
      <c r="D112" s="172" t="s">
        <v>72</v>
      </c>
      <c r="E112" s="184" t="s">
        <v>401</v>
      </c>
      <c r="F112" s="184" t="s">
        <v>402</v>
      </c>
      <c r="G112" s="171"/>
      <c r="H112" s="171"/>
      <c r="I112" s="174"/>
      <c r="J112" s="185">
        <f>BK112</f>
        <v>0</v>
      </c>
      <c r="K112" s="171"/>
      <c r="L112" s="176"/>
      <c r="M112" s="177"/>
      <c r="N112" s="178"/>
      <c r="O112" s="178"/>
      <c r="P112" s="179">
        <f>SUM(P113:P114)</f>
        <v>0</v>
      </c>
      <c r="Q112" s="178"/>
      <c r="R112" s="179">
        <f>SUM(R113:R114)</f>
        <v>0</v>
      </c>
      <c r="S112" s="178"/>
      <c r="T112" s="180">
        <f>SUM(T113:T114)</f>
        <v>0.19024000000000002</v>
      </c>
      <c r="AR112" s="181" t="s">
        <v>83</v>
      </c>
      <c r="AT112" s="182" t="s">
        <v>72</v>
      </c>
      <c r="AU112" s="182" t="s">
        <v>81</v>
      </c>
      <c r="AY112" s="181" t="s">
        <v>156</v>
      </c>
      <c r="BK112" s="183">
        <f>SUM(BK113:BK114)</f>
        <v>0</v>
      </c>
    </row>
    <row r="113" spans="1:65" s="2" customFormat="1" ht="16.5" customHeight="1">
      <c r="A113" s="32"/>
      <c r="B113" s="33"/>
      <c r="C113" s="186" t="s">
        <v>370</v>
      </c>
      <c r="D113" s="186" t="s">
        <v>158</v>
      </c>
      <c r="E113" s="187" t="s">
        <v>403</v>
      </c>
      <c r="F113" s="188" t="s">
        <v>404</v>
      </c>
      <c r="G113" s="189" t="s">
        <v>161</v>
      </c>
      <c r="H113" s="190">
        <v>11.89</v>
      </c>
      <c r="I113" s="191"/>
      <c r="J113" s="192">
        <f>ROUND(I113*H113,2)</f>
        <v>0</v>
      </c>
      <c r="K113" s="193"/>
      <c r="L113" s="37"/>
      <c r="M113" s="194" t="s">
        <v>19</v>
      </c>
      <c r="N113" s="195" t="s">
        <v>44</v>
      </c>
      <c r="O113" s="62"/>
      <c r="P113" s="196">
        <f>O113*H113</f>
        <v>0</v>
      </c>
      <c r="Q113" s="196">
        <v>0</v>
      </c>
      <c r="R113" s="196">
        <f>Q113*H113</f>
        <v>0</v>
      </c>
      <c r="S113" s="196">
        <v>0.01</v>
      </c>
      <c r="T113" s="197">
        <f>S113*H113</f>
        <v>0.11890000000000001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98" t="s">
        <v>270</v>
      </c>
      <c r="AT113" s="198" t="s">
        <v>158</v>
      </c>
      <c r="AU113" s="198" t="s">
        <v>83</v>
      </c>
      <c r="AY113" s="15" t="s">
        <v>156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15" t="s">
        <v>81</v>
      </c>
      <c r="BK113" s="199">
        <f>ROUND(I113*H113,2)</f>
        <v>0</v>
      </c>
      <c r="BL113" s="15" t="s">
        <v>270</v>
      </c>
      <c r="BM113" s="198" t="s">
        <v>484</v>
      </c>
    </row>
    <row r="114" spans="1:65" s="2" customFormat="1" ht="16.5" customHeight="1">
      <c r="A114" s="32"/>
      <c r="B114" s="33"/>
      <c r="C114" s="186" t="s">
        <v>374</v>
      </c>
      <c r="D114" s="186" t="s">
        <v>158</v>
      </c>
      <c r="E114" s="187" t="s">
        <v>406</v>
      </c>
      <c r="F114" s="188" t="s">
        <v>407</v>
      </c>
      <c r="G114" s="189" t="s">
        <v>161</v>
      </c>
      <c r="H114" s="190">
        <v>11.89</v>
      </c>
      <c r="I114" s="191"/>
      <c r="J114" s="192">
        <f>ROUND(I114*H114,2)</f>
        <v>0</v>
      </c>
      <c r="K114" s="193"/>
      <c r="L114" s="37"/>
      <c r="M114" s="194" t="s">
        <v>19</v>
      </c>
      <c r="N114" s="195" t="s">
        <v>44</v>
      </c>
      <c r="O114" s="62"/>
      <c r="P114" s="196">
        <f>O114*H114</f>
        <v>0</v>
      </c>
      <c r="Q114" s="196">
        <v>0</v>
      </c>
      <c r="R114" s="196">
        <f>Q114*H114</f>
        <v>0</v>
      </c>
      <c r="S114" s="196">
        <v>6.0000000000000001E-3</v>
      </c>
      <c r="T114" s="197">
        <f>S114*H114</f>
        <v>7.1340000000000001E-2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98" t="s">
        <v>270</v>
      </c>
      <c r="AT114" s="198" t="s">
        <v>158</v>
      </c>
      <c r="AU114" s="198" t="s">
        <v>83</v>
      </c>
      <c r="AY114" s="15" t="s">
        <v>156</v>
      </c>
      <c r="BE114" s="199">
        <f>IF(N114="základní",J114,0)</f>
        <v>0</v>
      </c>
      <c r="BF114" s="199">
        <f>IF(N114="snížená",J114,0)</f>
        <v>0</v>
      </c>
      <c r="BG114" s="199">
        <f>IF(N114="zákl. přenesená",J114,0)</f>
        <v>0</v>
      </c>
      <c r="BH114" s="199">
        <f>IF(N114="sníž. přenesená",J114,0)</f>
        <v>0</v>
      </c>
      <c r="BI114" s="199">
        <f>IF(N114="nulová",J114,0)</f>
        <v>0</v>
      </c>
      <c r="BJ114" s="15" t="s">
        <v>81</v>
      </c>
      <c r="BK114" s="199">
        <f>ROUND(I114*H114,2)</f>
        <v>0</v>
      </c>
      <c r="BL114" s="15" t="s">
        <v>270</v>
      </c>
      <c r="BM114" s="198" t="s">
        <v>485</v>
      </c>
    </row>
    <row r="115" spans="1:65" s="12" customFormat="1" ht="22.9" customHeight="1">
      <c r="B115" s="170"/>
      <c r="C115" s="171"/>
      <c r="D115" s="172" t="s">
        <v>72</v>
      </c>
      <c r="E115" s="184" t="s">
        <v>409</v>
      </c>
      <c r="F115" s="184" t="s">
        <v>410</v>
      </c>
      <c r="G115" s="171"/>
      <c r="H115" s="171"/>
      <c r="I115" s="174"/>
      <c r="J115" s="185">
        <f>BK115</f>
        <v>0</v>
      </c>
      <c r="K115" s="171"/>
      <c r="L115" s="176"/>
      <c r="M115" s="177"/>
      <c r="N115" s="178"/>
      <c r="O115" s="178"/>
      <c r="P115" s="179">
        <f>SUM(P116:P117)</f>
        <v>0</v>
      </c>
      <c r="Q115" s="178"/>
      <c r="R115" s="179">
        <f>SUM(R116:R117)</f>
        <v>0</v>
      </c>
      <c r="S115" s="178"/>
      <c r="T115" s="180">
        <f>SUM(T116:T117)</f>
        <v>0.38834999999999997</v>
      </c>
      <c r="AR115" s="181" t="s">
        <v>83</v>
      </c>
      <c r="AT115" s="182" t="s">
        <v>72</v>
      </c>
      <c r="AU115" s="182" t="s">
        <v>81</v>
      </c>
      <c r="AY115" s="181" t="s">
        <v>156</v>
      </c>
      <c r="BK115" s="183">
        <f>SUM(BK116:BK117)</f>
        <v>0</v>
      </c>
    </row>
    <row r="116" spans="1:65" s="2" customFormat="1" ht="24" customHeight="1">
      <c r="A116" s="32"/>
      <c r="B116" s="33"/>
      <c r="C116" s="186" t="s">
        <v>378</v>
      </c>
      <c r="D116" s="186" t="s">
        <v>158</v>
      </c>
      <c r="E116" s="187" t="s">
        <v>412</v>
      </c>
      <c r="F116" s="188" t="s">
        <v>413</v>
      </c>
      <c r="G116" s="189" t="s">
        <v>275</v>
      </c>
      <c r="H116" s="190">
        <v>15</v>
      </c>
      <c r="I116" s="191"/>
      <c r="J116" s="192">
        <f>ROUND(I116*H116,2)</f>
        <v>0</v>
      </c>
      <c r="K116" s="193"/>
      <c r="L116" s="37"/>
      <c r="M116" s="194" t="s">
        <v>19</v>
      </c>
      <c r="N116" s="195" t="s">
        <v>44</v>
      </c>
      <c r="O116" s="62"/>
      <c r="P116" s="196">
        <f>O116*H116</f>
        <v>0</v>
      </c>
      <c r="Q116" s="196">
        <v>0</v>
      </c>
      <c r="R116" s="196">
        <f>Q116*H116</f>
        <v>0</v>
      </c>
      <c r="S116" s="196">
        <v>1.4E-2</v>
      </c>
      <c r="T116" s="197">
        <f>S116*H116</f>
        <v>0.21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98" t="s">
        <v>270</v>
      </c>
      <c r="AT116" s="198" t="s">
        <v>158</v>
      </c>
      <c r="AU116" s="198" t="s">
        <v>83</v>
      </c>
      <c r="AY116" s="15" t="s">
        <v>156</v>
      </c>
      <c r="BE116" s="199">
        <f>IF(N116="základní",J116,0)</f>
        <v>0</v>
      </c>
      <c r="BF116" s="199">
        <f>IF(N116="snížená",J116,0)</f>
        <v>0</v>
      </c>
      <c r="BG116" s="199">
        <f>IF(N116="zákl. přenesená",J116,0)</f>
        <v>0</v>
      </c>
      <c r="BH116" s="199">
        <f>IF(N116="sníž. přenesená",J116,0)</f>
        <v>0</v>
      </c>
      <c r="BI116" s="199">
        <f>IF(N116="nulová",J116,0)</f>
        <v>0</v>
      </c>
      <c r="BJ116" s="15" t="s">
        <v>81</v>
      </c>
      <c r="BK116" s="199">
        <f>ROUND(I116*H116,2)</f>
        <v>0</v>
      </c>
      <c r="BL116" s="15" t="s">
        <v>270</v>
      </c>
      <c r="BM116" s="198" t="s">
        <v>486</v>
      </c>
    </row>
    <row r="117" spans="1:65" s="2" customFormat="1" ht="24" customHeight="1">
      <c r="A117" s="32"/>
      <c r="B117" s="33"/>
      <c r="C117" s="186" t="s">
        <v>382</v>
      </c>
      <c r="D117" s="186" t="s">
        <v>158</v>
      </c>
      <c r="E117" s="187" t="s">
        <v>415</v>
      </c>
      <c r="F117" s="188" t="s">
        <v>416</v>
      </c>
      <c r="G117" s="189" t="s">
        <v>161</v>
      </c>
      <c r="H117" s="190">
        <v>11.89</v>
      </c>
      <c r="I117" s="191"/>
      <c r="J117" s="192">
        <f>ROUND(I117*H117,2)</f>
        <v>0</v>
      </c>
      <c r="K117" s="193"/>
      <c r="L117" s="37"/>
      <c r="M117" s="194" t="s">
        <v>19</v>
      </c>
      <c r="N117" s="195" t="s">
        <v>44</v>
      </c>
      <c r="O117" s="62"/>
      <c r="P117" s="196">
        <f>O117*H117</f>
        <v>0</v>
      </c>
      <c r="Q117" s="196">
        <v>0</v>
      </c>
      <c r="R117" s="196">
        <f>Q117*H117</f>
        <v>0</v>
      </c>
      <c r="S117" s="196">
        <v>1.4999999999999999E-2</v>
      </c>
      <c r="T117" s="197">
        <f>S117*H117</f>
        <v>0.17835000000000001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8" t="s">
        <v>270</v>
      </c>
      <c r="AT117" s="198" t="s">
        <v>158</v>
      </c>
      <c r="AU117" s="198" t="s">
        <v>83</v>
      </c>
      <c r="AY117" s="15" t="s">
        <v>156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5" t="s">
        <v>81</v>
      </c>
      <c r="BK117" s="199">
        <f>ROUND(I117*H117,2)</f>
        <v>0</v>
      </c>
      <c r="BL117" s="15" t="s">
        <v>270</v>
      </c>
      <c r="BM117" s="198" t="s">
        <v>487</v>
      </c>
    </row>
    <row r="118" spans="1:65" s="12" customFormat="1" ht="22.9" customHeight="1">
      <c r="B118" s="170"/>
      <c r="C118" s="171"/>
      <c r="D118" s="172" t="s">
        <v>72</v>
      </c>
      <c r="E118" s="184" t="s">
        <v>322</v>
      </c>
      <c r="F118" s="184" t="s">
        <v>323</v>
      </c>
      <c r="G118" s="171"/>
      <c r="H118" s="171"/>
      <c r="I118" s="174"/>
      <c r="J118" s="185">
        <f>BK118</f>
        <v>0</v>
      </c>
      <c r="K118" s="171"/>
      <c r="L118" s="176"/>
      <c r="M118" s="177"/>
      <c r="N118" s="178"/>
      <c r="O118" s="178"/>
      <c r="P118" s="179">
        <f>P119</f>
        <v>0</v>
      </c>
      <c r="Q118" s="178"/>
      <c r="R118" s="179">
        <f>R119</f>
        <v>0</v>
      </c>
      <c r="S118" s="178"/>
      <c r="T118" s="180">
        <f>T119</f>
        <v>0</v>
      </c>
      <c r="AR118" s="181" t="s">
        <v>175</v>
      </c>
      <c r="AT118" s="182" t="s">
        <v>72</v>
      </c>
      <c r="AU118" s="182" t="s">
        <v>81</v>
      </c>
      <c r="AY118" s="181" t="s">
        <v>156</v>
      </c>
      <c r="BK118" s="183">
        <f>BK119</f>
        <v>0</v>
      </c>
    </row>
    <row r="119" spans="1:65" s="2" customFormat="1" ht="24" customHeight="1">
      <c r="A119" s="32"/>
      <c r="B119" s="33"/>
      <c r="C119" s="186" t="s">
        <v>7</v>
      </c>
      <c r="D119" s="186" t="s">
        <v>158</v>
      </c>
      <c r="E119" s="187" t="s">
        <v>325</v>
      </c>
      <c r="F119" s="188" t="s">
        <v>326</v>
      </c>
      <c r="G119" s="189" t="s">
        <v>327</v>
      </c>
      <c r="H119" s="190">
        <v>1</v>
      </c>
      <c r="I119" s="191"/>
      <c r="J119" s="192">
        <f>ROUND(I119*H119,2)</f>
        <v>0</v>
      </c>
      <c r="K119" s="193"/>
      <c r="L119" s="37"/>
      <c r="M119" s="194" t="s">
        <v>19</v>
      </c>
      <c r="N119" s="195" t="s">
        <v>44</v>
      </c>
      <c r="O119" s="62"/>
      <c r="P119" s="196">
        <f>O119*H119</f>
        <v>0</v>
      </c>
      <c r="Q119" s="196">
        <v>0</v>
      </c>
      <c r="R119" s="196">
        <f>Q119*H119</f>
        <v>0</v>
      </c>
      <c r="S119" s="196">
        <v>0</v>
      </c>
      <c r="T119" s="197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8" t="s">
        <v>328</v>
      </c>
      <c r="AT119" s="198" t="s">
        <v>158</v>
      </c>
      <c r="AU119" s="198" t="s">
        <v>83</v>
      </c>
      <c r="AY119" s="15" t="s">
        <v>156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5" t="s">
        <v>81</v>
      </c>
      <c r="BK119" s="199">
        <f>ROUND(I119*H119,2)</f>
        <v>0</v>
      </c>
      <c r="BL119" s="15" t="s">
        <v>328</v>
      </c>
      <c r="BM119" s="198" t="s">
        <v>488</v>
      </c>
    </row>
    <row r="120" spans="1:65" s="12" customFormat="1" ht="25.9" customHeight="1">
      <c r="B120" s="170"/>
      <c r="C120" s="171"/>
      <c r="D120" s="172" t="s">
        <v>72</v>
      </c>
      <c r="E120" s="173" t="s">
        <v>320</v>
      </c>
      <c r="F120" s="173" t="s">
        <v>321</v>
      </c>
      <c r="G120" s="171"/>
      <c r="H120" s="171"/>
      <c r="I120" s="174"/>
      <c r="J120" s="175">
        <f>BK120</f>
        <v>0</v>
      </c>
      <c r="K120" s="171"/>
      <c r="L120" s="176"/>
      <c r="M120" s="177"/>
      <c r="N120" s="178"/>
      <c r="O120" s="178"/>
      <c r="P120" s="179">
        <f>P121+P123</f>
        <v>0</v>
      </c>
      <c r="Q120" s="178"/>
      <c r="R120" s="179">
        <f>R121+R123</f>
        <v>0</v>
      </c>
      <c r="S120" s="178"/>
      <c r="T120" s="180">
        <f>T121+T123</f>
        <v>0</v>
      </c>
      <c r="AR120" s="181" t="s">
        <v>175</v>
      </c>
      <c r="AT120" s="182" t="s">
        <v>72</v>
      </c>
      <c r="AU120" s="182" t="s">
        <v>73</v>
      </c>
      <c r="AY120" s="181" t="s">
        <v>156</v>
      </c>
      <c r="BK120" s="183">
        <f>BK121+BK123</f>
        <v>0</v>
      </c>
    </row>
    <row r="121" spans="1:65" s="12" customFormat="1" ht="22.9" customHeight="1">
      <c r="B121" s="170"/>
      <c r="C121" s="171"/>
      <c r="D121" s="172" t="s">
        <v>72</v>
      </c>
      <c r="E121" s="184" t="s">
        <v>444</v>
      </c>
      <c r="F121" s="184" t="s">
        <v>445</v>
      </c>
      <c r="G121" s="171"/>
      <c r="H121" s="171"/>
      <c r="I121" s="174"/>
      <c r="J121" s="185">
        <f>BK121</f>
        <v>0</v>
      </c>
      <c r="K121" s="171"/>
      <c r="L121" s="176"/>
      <c r="M121" s="177"/>
      <c r="N121" s="178"/>
      <c r="O121" s="178"/>
      <c r="P121" s="179">
        <f>P122</f>
        <v>0</v>
      </c>
      <c r="Q121" s="178"/>
      <c r="R121" s="179">
        <f>R122</f>
        <v>0</v>
      </c>
      <c r="S121" s="178"/>
      <c r="T121" s="180">
        <f>T122</f>
        <v>0</v>
      </c>
      <c r="AR121" s="181" t="s">
        <v>175</v>
      </c>
      <c r="AT121" s="182" t="s">
        <v>72</v>
      </c>
      <c r="AU121" s="182" t="s">
        <v>81</v>
      </c>
      <c r="AY121" s="181" t="s">
        <v>156</v>
      </c>
      <c r="BK121" s="183">
        <f>BK122</f>
        <v>0</v>
      </c>
    </row>
    <row r="122" spans="1:65" s="2" customFormat="1" ht="24" customHeight="1">
      <c r="A122" s="32"/>
      <c r="B122" s="33"/>
      <c r="C122" s="186" t="s">
        <v>389</v>
      </c>
      <c r="D122" s="186" t="s">
        <v>158</v>
      </c>
      <c r="E122" s="187" t="s">
        <v>446</v>
      </c>
      <c r="F122" s="188" t="s">
        <v>447</v>
      </c>
      <c r="G122" s="189" t="s">
        <v>327</v>
      </c>
      <c r="H122" s="190">
        <v>1</v>
      </c>
      <c r="I122" s="191"/>
      <c r="J122" s="192">
        <f>ROUND(I122*H122,2)</f>
        <v>0</v>
      </c>
      <c r="K122" s="193"/>
      <c r="L122" s="37"/>
      <c r="M122" s="194" t="s">
        <v>19</v>
      </c>
      <c r="N122" s="195" t="s">
        <v>44</v>
      </c>
      <c r="O122" s="62"/>
      <c r="P122" s="196">
        <f>O122*H122</f>
        <v>0</v>
      </c>
      <c r="Q122" s="196">
        <v>0</v>
      </c>
      <c r="R122" s="196">
        <f>Q122*H122</f>
        <v>0</v>
      </c>
      <c r="S122" s="196">
        <v>0</v>
      </c>
      <c r="T122" s="197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8" t="s">
        <v>328</v>
      </c>
      <c r="AT122" s="198" t="s">
        <v>158</v>
      </c>
      <c r="AU122" s="198" t="s">
        <v>83</v>
      </c>
      <c r="AY122" s="15" t="s">
        <v>156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5" t="s">
        <v>81</v>
      </c>
      <c r="BK122" s="199">
        <f>ROUND(I122*H122,2)</f>
        <v>0</v>
      </c>
      <c r="BL122" s="15" t="s">
        <v>328</v>
      </c>
      <c r="BM122" s="198" t="s">
        <v>489</v>
      </c>
    </row>
    <row r="123" spans="1:65" s="12" customFormat="1" ht="22.9" customHeight="1">
      <c r="B123" s="170"/>
      <c r="C123" s="171"/>
      <c r="D123" s="172" t="s">
        <v>72</v>
      </c>
      <c r="E123" s="184" t="s">
        <v>449</v>
      </c>
      <c r="F123" s="184" t="s">
        <v>450</v>
      </c>
      <c r="G123" s="171"/>
      <c r="H123" s="171"/>
      <c r="I123" s="174"/>
      <c r="J123" s="185">
        <f>BK123</f>
        <v>0</v>
      </c>
      <c r="K123" s="171"/>
      <c r="L123" s="176"/>
      <c r="M123" s="177"/>
      <c r="N123" s="178"/>
      <c r="O123" s="178"/>
      <c r="P123" s="179">
        <f>SUM(P124:P125)</f>
        <v>0</v>
      </c>
      <c r="Q123" s="178"/>
      <c r="R123" s="179">
        <f>SUM(R124:R125)</f>
        <v>0</v>
      </c>
      <c r="S123" s="178"/>
      <c r="T123" s="180">
        <f>SUM(T124:T125)</f>
        <v>0</v>
      </c>
      <c r="AR123" s="181" t="s">
        <v>175</v>
      </c>
      <c r="AT123" s="182" t="s">
        <v>72</v>
      </c>
      <c r="AU123" s="182" t="s">
        <v>81</v>
      </c>
      <c r="AY123" s="181" t="s">
        <v>156</v>
      </c>
      <c r="BK123" s="183">
        <f>SUM(BK124:BK125)</f>
        <v>0</v>
      </c>
    </row>
    <row r="124" spans="1:65" s="2" customFormat="1" ht="16.5" customHeight="1">
      <c r="A124" s="32"/>
      <c r="B124" s="33"/>
      <c r="C124" s="186" t="s">
        <v>393</v>
      </c>
      <c r="D124" s="186" t="s">
        <v>158</v>
      </c>
      <c r="E124" s="187" t="s">
        <v>451</v>
      </c>
      <c r="F124" s="188" t="s">
        <v>452</v>
      </c>
      <c r="G124" s="189" t="s">
        <v>327</v>
      </c>
      <c r="H124" s="190">
        <v>1</v>
      </c>
      <c r="I124" s="191"/>
      <c r="J124" s="192">
        <f>ROUND(I124*H124,2)</f>
        <v>0</v>
      </c>
      <c r="K124" s="193"/>
      <c r="L124" s="37"/>
      <c r="M124" s="194" t="s">
        <v>19</v>
      </c>
      <c r="N124" s="195" t="s">
        <v>44</v>
      </c>
      <c r="O124" s="62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8" t="s">
        <v>328</v>
      </c>
      <c r="AT124" s="198" t="s">
        <v>158</v>
      </c>
      <c r="AU124" s="198" t="s">
        <v>83</v>
      </c>
      <c r="AY124" s="15" t="s">
        <v>156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5" t="s">
        <v>81</v>
      </c>
      <c r="BK124" s="199">
        <f>ROUND(I124*H124,2)</f>
        <v>0</v>
      </c>
      <c r="BL124" s="15" t="s">
        <v>328</v>
      </c>
      <c r="BM124" s="198" t="s">
        <v>490</v>
      </c>
    </row>
    <row r="125" spans="1:65" s="2" customFormat="1" ht="16.5" customHeight="1">
      <c r="A125" s="32"/>
      <c r="B125" s="33"/>
      <c r="C125" s="186" t="s">
        <v>395</v>
      </c>
      <c r="D125" s="186" t="s">
        <v>158</v>
      </c>
      <c r="E125" s="187" t="s">
        <v>454</v>
      </c>
      <c r="F125" s="188" t="s">
        <v>455</v>
      </c>
      <c r="G125" s="189" t="s">
        <v>327</v>
      </c>
      <c r="H125" s="190">
        <v>1</v>
      </c>
      <c r="I125" s="191"/>
      <c r="J125" s="192">
        <f>ROUND(I125*H125,2)</f>
        <v>0</v>
      </c>
      <c r="K125" s="193"/>
      <c r="L125" s="37"/>
      <c r="M125" s="211" t="s">
        <v>19</v>
      </c>
      <c r="N125" s="212" t="s">
        <v>44</v>
      </c>
      <c r="O125" s="213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8" t="s">
        <v>328</v>
      </c>
      <c r="AT125" s="198" t="s">
        <v>158</v>
      </c>
      <c r="AU125" s="198" t="s">
        <v>83</v>
      </c>
      <c r="AY125" s="15" t="s">
        <v>156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5" t="s">
        <v>81</v>
      </c>
      <c r="BK125" s="199">
        <f>ROUND(I125*H125,2)</f>
        <v>0</v>
      </c>
      <c r="BL125" s="15" t="s">
        <v>328</v>
      </c>
      <c r="BM125" s="198" t="s">
        <v>491</v>
      </c>
    </row>
    <row r="126" spans="1:65" s="2" customFormat="1" ht="6.95" customHeight="1">
      <c r="A126" s="32"/>
      <c r="B126" s="45"/>
      <c r="C126" s="46"/>
      <c r="D126" s="46"/>
      <c r="E126" s="46"/>
      <c r="F126" s="46"/>
      <c r="G126" s="46"/>
      <c r="H126" s="46"/>
      <c r="I126" s="134"/>
      <c r="J126" s="46"/>
      <c r="K126" s="46"/>
      <c r="L126" s="37"/>
      <c r="M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</sheetData>
  <sheetProtection algorithmName="SHA-512" hashValue="Vtsa9LV7NBPyE03rFjw0kAOGO7EauAXKUAjxvaN8u50dFTUKI8lOIczqn0DyHeXrBdC+noCPl8oo8oPiLfl2VA==" saltValue="zE8krDT+9a3p11b3eaGw4ToD8oSq9bewct+2BhDsmdCObKuIB6driBes0Ll4//FvV03jdG5Co7ldWCbzZngngw==" spinCount="100000" sheet="1" objects="1" scenarios="1" formatColumns="0" formatRows="0" autoFilter="0"/>
  <autoFilter ref="C89:K125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5" t="s">
        <v>92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83</v>
      </c>
    </row>
    <row r="4" spans="1:46" s="1" customFormat="1" ht="24.95" customHeight="1">
      <c r="B4" s="18"/>
      <c r="D4" s="103" t="s">
        <v>120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34" t="str">
        <f>'Rekapitulace stavby'!K6</f>
        <v>Odstraňování postradatelných objektů SŽDC - demolice (obvod OŘ PHA)</v>
      </c>
      <c r="F7" s="335"/>
      <c r="G7" s="335"/>
      <c r="H7" s="335"/>
      <c r="I7" s="99"/>
      <c r="L7" s="18"/>
    </row>
    <row r="8" spans="1:46" s="2" customFormat="1" ht="12" customHeight="1">
      <c r="A8" s="32"/>
      <c r="B8" s="37"/>
      <c r="C8" s="32"/>
      <c r="D8" s="105" t="s">
        <v>121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6" t="s">
        <v>492</v>
      </c>
      <c r="F9" s="337"/>
      <c r="G9" s="337"/>
      <c r="H9" s="337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18</v>
      </c>
      <c r="E11" s="32"/>
      <c r="F11" s="108" t="s">
        <v>19</v>
      </c>
      <c r="G11" s="32"/>
      <c r="H11" s="32"/>
      <c r="I11" s="109" t="s">
        <v>20</v>
      </c>
      <c r="J11" s="108" t="s">
        <v>19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21</v>
      </c>
      <c r="E12" s="32"/>
      <c r="F12" s="108" t="s">
        <v>493</v>
      </c>
      <c r="G12" s="32"/>
      <c r="H12" s="32"/>
      <c r="I12" s="109" t="s">
        <v>23</v>
      </c>
      <c r="J12" s="110" t="str">
        <f>'Rekapitulace stavby'!AN8</f>
        <v>28. 11. 2019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25</v>
      </c>
      <c r="E14" s="32"/>
      <c r="F14" s="32"/>
      <c r="G14" s="32"/>
      <c r="H14" s="32"/>
      <c r="I14" s="109" t="s">
        <v>26</v>
      </c>
      <c r="J14" s="108" t="s">
        <v>27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28</v>
      </c>
      <c r="F15" s="32"/>
      <c r="G15" s="32"/>
      <c r="H15" s="32"/>
      <c r="I15" s="109" t="s">
        <v>29</v>
      </c>
      <c r="J15" s="108" t="s">
        <v>30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31</v>
      </c>
      <c r="E17" s="32"/>
      <c r="F17" s="32"/>
      <c r="G17" s="32"/>
      <c r="H17" s="32"/>
      <c r="I17" s="109" t="s">
        <v>26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8" t="str">
        <f>'Rekapitulace stavby'!E14</f>
        <v>Vyplň údaj</v>
      </c>
      <c r="F18" s="339"/>
      <c r="G18" s="339"/>
      <c r="H18" s="339"/>
      <c r="I18" s="109" t="s">
        <v>29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33</v>
      </c>
      <c r="E20" s="32"/>
      <c r="F20" s="32"/>
      <c r="G20" s="32"/>
      <c r="H20" s="32"/>
      <c r="I20" s="109" t="s">
        <v>26</v>
      </c>
      <c r="J20" s="108" t="str">
        <f>IF('Rekapitulace stavby'!AN16="","",'Rekapitulace stavby'!AN16)</f>
        <v/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tr">
        <f>IF('Rekapitulace stavby'!E17="","",'Rekapitulace stavby'!E17)</f>
        <v xml:space="preserve"> </v>
      </c>
      <c r="F21" s="32"/>
      <c r="G21" s="32"/>
      <c r="H21" s="32"/>
      <c r="I21" s="109" t="s">
        <v>29</v>
      </c>
      <c r="J21" s="108" t="str">
        <f>IF('Rekapitulace stavby'!AN17="","",'Rekapitulace stavby'!AN17)</f>
        <v/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35</v>
      </c>
      <c r="E23" s="32"/>
      <c r="F23" s="32"/>
      <c r="G23" s="32"/>
      <c r="H23" s="32"/>
      <c r="I23" s="109" t="s">
        <v>26</v>
      </c>
      <c r="J23" s="108" t="s">
        <v>19</v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">
        <v>36</v>
      </c>
      <c r="F24" s="32"/>
      <c r="G24" s="32"/>
      <c r="H24" s="32"/>
      <c r="I24" s="109" t="s">
        <v>29</v>
      </c>
      <c r="J24" s="108" t="s">
        <v>19</v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37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1"/>
      <c r="B27" s="112"/>
      <c r="C27" s="111"/>
      <c r="D27" s="111"/>
      <c r="E27" s="340" t="s">
        <v>19</v>
      </c>
      <c r="F27" s="340"/>
      <c r="G27" s="340"/>
      <c r="H27" s="340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39</v>
      </c>
      <c r="E30" s="32"/>
      <c r="F30" s="32"/>
      <c r="G30" s="32"/>
      <c r="H30" s="32"/>
      <c r="I30" s="106"/>
      <c r="J30" s="118">
        <f>ROUND(J93,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41</v>
      </c>
      <c r="G32" s="32"/>
      <c r="H32" s="32"/>
      <c r="I32" s="120" t="s">
        <v>40</v>
      </c>
      <c r="J32" s="119" t="s">
        <v>42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43</v>
      </c>
      <c r="E33" s="105" t="s">
        <v>44</v>
      </c>
      <c r="F33" s="122">
        <f>ROUND((SUM(BE93:BE144)),  2)</f>
        <v>0</v>
      </c>
      <c r="G33" s="32"/>
      <c r="H33" s="32"/>
      <c r="I33" s="123">
        <v>0.21</v>
      </c>
      <c r="J33" s="122">
        <f>ROUND(((SUM(BE93:BE144))*I33),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45</v>
      </c>
      <c r="F34" s="122">
        <f>ROUND((SUM(BF93:BF144)),  2)</f>
        <v>0</v>
      </c>
      <c r="G34" s="32"/>
      <c r="H34" s="32"/>
      <c r="I34" s="123">
        <v>0.15</v>
      </c>
      <c r="J34" s="122">
        <f>ROUND(((SUM(BF93:BF144))*I34),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46</v>
      </c>
      <c r="F35" s="122">
        <f>ROUND((SUM(BG93:BG144)),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47</v>
      </c>
      <c r="F36" s="122">
        <f>ROUND((SUM(BH93:BH144)),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48</v>
      </c>
      <c r="F37" s="122">
        <f>ROUND((SUM(BI93:BI144)),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124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1" t="str">
        <f>E7</f>
        <v>Odstraňování postradatelných objektů SŽDC - demolice (obvod OŘ PHA)</v>
      </c>
      <c r="F48" s="342"/>
      <c r="G48" s="342"/>
      <c r="H48" s="342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121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14" t="str">
        <f>E9</f>
        <v>SO.04 - Chrášťany - výhybkové stanoviště č.2  (5000113958)</v>
      </c>
      <c r="F50" s="343"/>
      <c r="G50" s="343"/>
      <c r="H50" s="343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>Chrášťany</v>
      </c>
      <c r="G52" s="34"/>
      <c r="H52" s="34"/>
      <c r="I52" s="109" t="s">
        <v>23</v>
      </c>
      <c r="J52" s="57" t="str">
        <f>IF(J12="","",J12)</f>
        <v>28. 11. 2019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>Správa železniční dopravní cesty, s.o.</v>
      </c>
      <c r="G54" s="34"/>
      <c r="H54" s="34"/>
      <c r="I54" s="109" t="s">
        <v>33</v>
      </c>
      <c r="J54" s="30" t="str">
        <f>E21</f>
        <v xml:space="preserve"> 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31</v>
      </c>
      <c r="D55" s="34"/>
      <c r="E55" s="34"/>
      <c r="F55" s="25" t="str">
        <f>IF(E18="","",E18)</f>
        <v>Vyplň údaj</v>
      </c>
      <c r="G55" s="34"/>
      <c r="H55" s="34"/>
      <c r="I55" s="109" t="s">
        <v>35</v>
      </c>
      <c r="J55" s="30" t="str">
        <f>E24</f>
        <v>L. Malý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125</v>
      </c>
      <c r="D57" s="139"/>
      <c r="E57" s="139"/>
      <c r="F57" s="139"/>
      <c r="G57" s="139"/>
      <c r="H57" s="139"/>
      <c r="I57" s="140"/>
      <c r="J57" s="141" t="s">
        <v>126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71</v>
      </c>
      <c r="D59" s="34"/>
      <c r="E59" s="34"/>
      <c r="F59" s="34"/>
      <c r="G59" s="34"/>
      <c r="H59" s="34"/>
      <c r="I59" s="106"/>
      <c r="J59" s="75">
        <f>J93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127</v>
      </c>
    </row>
    <row r="60" spans="1:47" s="9" customFormat="1" ht="24.95" customHeight="1">
      <c r="B60" s="143"/>
      <c r="C60" s="144"/>
      <c r="D60" s="145" t="s">
        <v>128</v>
      </c>
      <c r="E60" s="146"/>
      <c r="F60" s="146"/>
      <c r="G60" s="146"/>
      <c r="H60" s="146"/>
      <c r="I60" s="147"/>
      <c r="J60" s="148">
        <f>J94</f>
        <v>0</v>
      </c>
      <c r="K60" s="144"/>
      <c r="L60" s="149"/>
    </row>
    <row r="61" spans="1:47" s="10" customFormat="1" ht="19.899999999999999" customHeight="1">
      <c r="B61" s="150"/>
      <c r="C61" s="151"/>
      <c r="D61" s="152" t="s">
        <v>129</v>
      </c>
      <c r="E61" s="153"/>
      <c r="F61" s="153"/>
      <c r="G61" s="153"/>
      <c r="H61" s="153"/>
      <c r="I61" s="154"/>
      <c r="J61" s="155">
        <f>J95</f>
        <v>0</v>
      </c>
      <c r="K61" s="151"/>
      <c r="L61" s="156"/>
    </row>
    <row r="62" spans="1:47" s="10" customFormat="1" ht="19.899999999999999" customHeight="1">
      <c r="B62" s="150"/>
      <c r="C62" s="151"/>
      <c r="D62" s="152" t="s">
        <v>131</v>
      </c>
      <c r="E62" s="153"/>
      <c r="F62" s="153"/>
      <c r="G62" s="153"/>
      <c r="H62" s="153"/>
      <c r="I62" s="154"/>
      <c r="J62" s="155">
        <f>J108</f>
        <v>0</v>
      </c>
      <c r="K62" s="151"/>
      <c r="L62" s="156"/>
    </row>
    <row r="63" spans="1:47" s="10" customFormat="1" ht="19.899999999999999" customHeight="1">
      <c r="B63" s="150"/>
      <c r="C63" s="151"/>
      <c r="D63" s="152" t="s">
        <v>132</v>
      </c>
      <c r="E63" s="153"/>
      <c r="F63" s="153"/>
      <c r="G63" s="153"/>
      <c r="H63" s="153"/>
      <c r="I63" s="154"/>
      <c r="J63" s="155">
        <f>J113</f>
        <v>0</v>
      </c>
      <c r="K63" s="151"/>
      <c r="L63" s="156"/>
    </row>
    <row r="64" spans="1:47" s="9" customFormat="1" ht="24.95" customHeight="1">
      <c r="B64" s="143"/>
      <c r="C64" s="144"/>
      <c r="D64" s="145" t="s">
        <v>133</v>
      </c>
      <c r="E64" s="146"/>
      <c r="F64" s="146"/>
      <c r="G64" s="146"/>
      <c r="H64" s="146"/>
      <c r="I64" s="147"/>
      <c r="J64" s="148">
        <f>J121</f>
        <v>0</v>
      </c>
      <c r="K64" s="144"/>
      <c r="L64" s="149"/>
    </row>
    <row r="65" spans="1:31" s="10" customFormat="1" ht="19.899999999999999" customHeight="1">
      <c r="B65" s="150"/>
      <c r="C65" s="151"/>
      <c r="D65" s="152" t="s">
        <v>338</v>
      </c>
      <c r="E65" s="153"/>
      <c r="F65" s="153"/>
      <c r="G65" s="153"/>
      <c r="H65" s="153"/>
      <c r="I65" s="154"/>
      <c r="J65" s="155">
        <f>J122</f>
        <v>0</v>
      </c>
      <c r="K65" s="151"/>
      <c r="L65" s="156"/>
    </row>
    <row r="66" spans="1:31" s="10" customFormat="1" ht="19.899999999999999" customHeight="1">
      <c r="B66" s="150"/>
      <c r="C66" s="151"/>
      <c r="D66" s="152" t="s">
        <v>340</v>
      </c>
      <c r="E66" s="153"/>
      <c r="F66" s="153"/>
      <c r="G66" s="153"/>
      <c r="H66" s="153"/>
      <c r="I66" s="154"/>
      <c r="J66" s="155">
        <f>J124</f>
        <v>0</v>
      </c>
      <c r="K66" s="151"/>
      <c r="L66" s="156"/>
    </row>
    <row r="67" spans="1:31" s="10" customFormat="1" ht="19.899999999999999" customHeight="1">
      <c r="B67" s="150"/>
      <c r="C67" s="151"/>
      <c r="D67" s="152" t="s">
        <v>494</v>
      </c>
      <c r="E67" s="153"/>
      <c r="F67" s="153"/>
      <c r="G67" s="153"/>
      <c r="H67" s="153"/>
      <c r="I67" s="154"/>
      <c r="J67" s="155">
        <f>J129</f>
        <v>0</v>
      </c>
      <c r="K67" s="151"/>
      <c r="L67" s="156"/>
    </row>
    <row r="68" spans="1:31" s="9" customFormat="1" ht="24.95" customHeight="1">
      <c r="B68" s="143"/>
      <c r="C68" s="144"/>
      <c r="D68" s="145" t="s">
        <v>138</v>
      </c>
      <c r="E68" s="146"/>
      <c r="F68" s="146"/>
      <c r="G68" s="146"/>
      <c r="H68" s="146"/>
      <c r="I68" s="147"/>
      <c r="J68" s="148">
        <f>J132</f>
        <v>0</v>
      </c>
      <c r="K68" s="144"/>
      <c r="L68" s="149"/>
    </row>
    <row r="69" spans="1:31" s="10" customFormat="1" ht="19.899999999999999" customHeight="1">
      <c r="B69" s="150"/>
      <c r="C69" s="151"/>
      <c r="D69" s="152" t="s">
        <v>139</v>
      </c>
      <c r="E69" s="153"/>
      <c r="F69" s="153"/>
      <c r="G69" s="153"/>
      <c r="H69" s="153"/>
      <c r="I69" s="154"/>
      <c r="J69" s="155">
        <f>J133</f>
        <v>0</v>
      </c>
      <c r="K69" s="151"/>
      <c r="L69" s="156"/>
    </row>
    <row r="70" spans="1:31" s="10" customFormat="1" ht="19.899999999999999" customHeight="1">
      <c r="B70" s="150"/>
      <c r="C70" s="151"/>
      <c r="D70" s="152" t="s">
        <v>495</v>
      </c>
      <c r="E70" s="153"/>
      <c r="F70" s="153"/>
      <c r="G70" s="153"/>
      <c r="H70" s="153"/>
      <c r="I70" s="154"/>
      <c r="J70" s="155">
        <f>J135</f>
        <v>0</v>
      </c>
      <c r="K70" s="151"/>
      <c r="L70" s="156"/>
    </row>
    <row r="71" spans="1:31" s="10" customFormat="1" ht="19.899999999999999" customHeight="1">
      <c r="B71" s="150"/>
      <c r="C71" s="151"/>
      <c r="D71" s="152" t="s">
        <v>140</v>
      </c>
      <c r="E71" s="153"/>
      <c r="F71" s="153"/>
      <c r="G71" s="153"/>
      <c r="H71" s="153"/>
      <c r="I71" s="154"/>
      <c r="J71" s="155">
        <f>J138</f>
        <v>0</v>
      </c>
      <c r="K71" s="151"/>
      <c r="L71" s="156"/>
    </row>
    <row r="72" spans="1:31" s="10" customFormat="1" ht="19.899999999999999" customHeight="1">
      <c r="B72" s="150"/>
      <c r="C72" s="151"/>
      <c r="D72" s="152" t="s">
        <v>341</v>
      </c>
      <c r="E72" s="153"/>
      <c r="F72" s="153"/>
      <c r="G72" s="153"/>
      <c r="H72" s="153"/>
      <c r="I72" s="154"/>
      <c r="J72" s="155">
        <f>J140</f>
        <v>0</v>
      </c>
      <c r="K72" s="151"/>
      <c r="L72" s="156"/>
    </row>
    <row r="73" spans="1:31" s="10" customFormat="1" ht="19.899999999999999" customHeight="1">
      <c r="B73" s="150"/>
      <c r="C73" s="151"/>
      <c r="D73" s="152" t="s">
        <v>343</v>
      </c>
      <c r="E73" s="153"/>
      <c r="F73" s="153"/>
      <c r="G73" s="153"/>
      <c r="H73" s="153"/>
      <c r="I73" s="154"/>
      <c r="J73" s="155">
        <f>J142</f>
        <v>0</v>
      </c>
      <c r="K73" s="151"/>
      <c r="L73" s="156"/>
    </row>
    <row r="74" spans="1:31" s="2" customFormat="1" ht="21.75" customHeight="1">
      <c r="A74" s="32"/>
      <c r="B74" s="33"/>
      <c r="C74" s="34"/>
      <c r="D74" s="34"/>
      <c r="E74" s="34"/>
      <c r="F74" s="34"/>
      <c r="G74" s="34"/>
      <c r="H74" s="34"/>
      <c r="I74" s="106"/>
      <c r="J74" s="34"/>
      <c r="K74" s="34"/>
      <c r="L74" s="10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6.95" customHeight="1">
      <c r="A75" s="32"/>
      <c r="B75" s="45"/>
      <c r="C75" s="46"/>
      <c r="D75" s="46"/>
      <c r="E75" s="46"/>
      <c r="F75" s="46"/>
      <c r="G75" s="46"/>
      <c r="H75" s="46"/>
      <c r="I75" s="134"/>
      <c r="J75" s="46"/>
      <c r="K75" s="46"/>
      <c r="L75" s="10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9" spans="1:31" s="2" customFormat="1" ht="6.95" customHeight="1">
      <c r="A79" s="32"/>
      <c r="B79" s="47"/>
      <c r="C79" s="48"/>
      <c r="D79" s="48"/>
      <c r="E79" s="48"/>
      <c r="F79" s="48"/>
      <c r="G79" s="48"/>
      <c r="H79" s="48"/>
      <c r="I79" s="137"/>
      <c r="J79" s="48"/>
      <c r="K79" s="48"/>
      <c r="L79" s="10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24.95" customHeight="1">
      <c r="A80" s="32"/>
      <c r="B80" s="33"/>
      <c r="C80" s="21" t="s">
        <v>141</v>
      </c>
      <c r="D80" s="34"/>
      <c r="E80" s="34"/>
      <c r="F80" s="34"/>
      <c r="G80" s="34"/>
      <c r="H80" s="34"/>
      <c r="I80" s="106"/>
      <c r="J80" s="34"/>
      <c r="K80" s="34"/>
      <c r="L80" s="10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6.95" customHeight="1">
      <c r="A81" s="32"/>
      <c r="B81" s="33"/>
      <c r="C81" s="34"/>
      <c r="D81" s="34"/>
      <c r="E81" s="34"/>
      <c r="F81" s="34"/>
      <c r="G81" s="34"/>
      <c r="H81" s="34"/>
      <c r="I81" s="106"/>
      <c r="J81" s="34"/>
      <c r="K81" s="34"/>
      <c r="L81" s="10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2" customHeight="1">
      <c r="A82" s="32"/>
      <c r="B82" s="33"/>
      <c r="C82" s="27" t="s">
        <v>16</v>
      </c>
      <c r="D82" s="34"/>
      <c r="E82" s="34"/>
      <c r="F82" s="34"/>
      <c r="G82" s="34"/>
      <c r="H82" s="34"/>
      <c r="I82" s="106"/>
      <c r="J82" s="34"/>
      <c r="K82" s="34"/>
      <c r="L82" s="10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6.5" customHeight="1">
      <c r="A83" s="32"/>
      <c r="B83" s="33"/>
      <c r="C83" s="34"/>
      <c r="D83" s="34"/>
      <c r="E83" s="341" t="str">
        <f>E7</f>
        <v>Odstraňování postradatelných objektů SŽDC - demolice (obvod OŘ PHA)</v>
      </c>
      <c r="F83" s="342"/>
      <c r="G83" s="342"/>
      <c r="H83" s="342"/>
      <c r="I83" s="106"/>
      <c r="J83" s="34"/>
      <c r="K83" s="34"/>
      <c r="L83" s="10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2" customHeight="1">
      <c r="A84" s="32"/>
      <c r="B84" s="33"/>
      <c r="C84" s="27" t="s">
        <v>121</v>
      </c>
      <c r="D84" s="34"/>
      <c r="E84" s="34"/>
      <c r="F84" s="34"/>
      <c r="G84" s="34"/>
      <c r="H84" s="34"/>
      <c r="I84" s="106"/>
      <c r="J84" s="34"/>
      <c r="K84" s="34"/>
      <c r="L84" s="10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6.5" customHeight="1">
      <c r="A85" s="32"/>
      <c r="B85" s="33"/>
      <c r="C85" s="34"/>
      <c r="D85" s="34"/>
      <c r="E85" s="314" t="str">
        <f>E9</f>
        <v>SO.04 - Chrášťany - výhybkové stanoviště č.2  (5000113958)</v>
      </c>
      <c r="F85" s="343"/>
      <c r="G85" s="343"/>
      <c r="H85" s="343"/>
      <c r="I85" s="106"/>
      <c r="J85" s="34"/>
      <c r="K85" s="34"/>
      <c r="L85" s="10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106"/>
      <c r="J86" s="34"/>
      <c r="K86" s="34"/>
      <c r="L86" s="10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12" customHeight="1">
      <c r="A87" s="32"/>
      <c r="B87" s="33"/>
      <c r="C87" s="27" t="s">
        <v>21</v>
      </c>
      <c r="D87" s="34"/>
      <c r="E87" s="34"/>
      <c r="F87" s="25" t="str">
        <f>F12</f>
        <v>Chrášťany</v>
      </c>
      <c r="G87" s="34"/>
      <c r="H87" s="34"/>
      <c r="I87" s="109" t="s">
        <v>23</v>
      </c>
      <c r="J87" s="57" t="str">
        <f>IF(J12="","",J12)</f>
        <v>28. 11. 2019</v>
      </c>
      <c r="K87" s="34"/>
      <c r="L87" s="10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06"/>
      <c r="J88" s="34"/>
      <c r="K88" s="34"/>
      <c r="L88" s="10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5" s="2" customFormat="1" ht="15.2" customHeight="1">
      <c r="A89" s="32"/>
      <c r="B89" s="33"/>
      <c r="C89" s="27" t="s">
        <v>25</v>
      </c>
      <c r="D89" s="34"/>
      <c r="E89" s="34"/>
      <c r="F89" s="25" t="str">
        <f>E15</f>
        <v>Správa železniční dopravní cesty, s.o.</v>
      </c>
      <c r="G89" s="34"/>
      <c r="H89" s="34"/>
      <c r="I89" s="109" t="s">
        <v>33</v>
      </c>
      <c r="J89" s="30" t="str">
        <f>E21</f>
        <v xml:space="preserve"> </v>
      </c>
      <c r="K89" s="34"/>
      <c r="L89" s="10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65" s="2" customFormat="1" ht="15.2" customHeight="1">
      <c r="A90" s="32"/>
      <c r="B90" s="33"/>
      <c r="C90" s="27" t="s">
        <v>31</v>
      </c>
      <c r="D90" s="34"/>
      <c r="E90" s="34"/>
      <c r="F90" s="25" t="str">
        <f>IF(E18="","",E18)</f>
        <v>Vyplň údaj</v>
      </c>
      <c r="G90" s="34"/>
      <c r="H90" s="34"/>
      <c r="I90" s="109" t="s">
        <v>35</v>
      </c>
      <c r="J90" s="30" t="str">
        <f>E24</f>
        <v>L. Malý</v>
      </c>
      <c r="K90" s="34"/>
      <c r="L90" s="10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65" s="2" customFormat="1" ht="10.35" customHeight="1">
      <c r="A91" s="32"/>
      <c r="B91" s="33"/>
      <c r="C91" s="34"/>
      <c r="D91" s="34"/>
      <c r="E91" s="34"/>
      <c r="F91" s="34"/>
      <c r="G91" s="34"/>
      <c r="H91" s="34"/>
      <c r="I91" s="106"/>
      <c r="J91" s="34"/>
      <c r="K91" s="34"/>
      <c r="L91" s="10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65" s="11" customFormat="1" ht="29.25" customHeight="1">
      <c r="A92" s="157"/>
      <c r="B92" s="158"/>
      <c r="C92" s="159" t="s">
        <v>142</v>
      </c>
      <c r="D92" s="160" t="s">
        <v>58</v>
      </c>
      <c r="E92" s="160" t="s">
        <v>54</v>
      </c>
      <c r="F92" s="160" t="s">
        <v>55</v>
      </c>
      <c r="G92" s="160" t="s">
        <v>143</v>
      </c>
      <c r="H92" s="160" t="s">
        <v>144</v>
      </c>
      <c r="I92" s="161" t="s">
        <v>145</v>
      </c>
      <c r="J92" s="162" t="s">
        <v>126</v>
      </c>
      <c r="K92" s="163" t="s">
        <v>146</v>
      </c>
      <c r="L92" s="164"/>
      <c r="M92" s="66" t="s">
        <v>19</v>
      </c>
      <c r="N92" s="67" t="s">
        <v>43</v>
      </c>
      <c r="O92" s="67" t="s">
        <v>147</v>
      </c>
      <c r="P92" s="67" t="s">
        <v>148</v>
      </c>
      <c r="Q92" s="67" t="s">
        <v>149</v>
      </c>
      <c r="R92" s="67" t="s">
        <v>150</v>
      </c>
      <c r="S92" s="67" t="s">
        <v>151</v>
      </c>
      <c r="T92" s="68" t="s">
        <v>152</v>
      </c>
      <c r="U92" s="157"/>
      <c r="V92" s="157"/>
      <c r="W92" s="157"/>
      <c r="X92" s="157"/>
      <c r="Y92" s="157"/>
      <c r="Z92" s="157"/>
      <c r="AA92" s="157"/>
      <c r="AB92" s="157"/>
      <c r="AC92" s="157"/>
      <c r="AD92" s="157"/>
      <c r="AE92" s="157"/>
    </row>
    <row r="93" spans="1:65" s="2" customFormat="1" ht="22.9" customHeight="1">
      <c r="A93" s="32"/>
      <c r="B93" s="33"/>
      <c r="C93" s="73" t="s">
        <v>153</v>
      </c>
      <c r="D93" s="34"/>
      <c r="E93" s="34"/>
      <c r="F93" s="34"/>
      <c r="G93" s="34"/>
      <c r="H93" s="34"/>
      <c r="I93" s="106"/>
      <c r="J93" s="165">
        <f>BK93</f>
        <v>0</v>
      </c>
      <c r="K93" s="34"/>
      <c r="L93" s="37"/>
      <c r="M93" s="69"/>
      <c r="N93" s="166"/>
      <c r="O93" s="70"/>
      <c r="P93" s="167">
        <f>P94+P121+P132</f>
        <v>0</v>
      </c>
      <c r="Q93" s="70"/>
      <c r="R93" s="167">
        <f>R94+R121+R132</f>
        <v>23.378180000000004</v>
      </c>
      <c r="S93" s="70"/>
      <c r="T93" s="168">
        <f>T94+T121+T132</f>
        <v>109.88329400000001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5" t="s">
        <v>72</v>
      </c>
      <c r="AU93" s="15" t="s">
        <v>127</v>
      </c>
      <c r="BK93" s="169">
        <f>BK94+BK121+BK132</f>
        <v>0</v>
      </c>
    </row>
    <row r="94" spans="1:65" s="12" customFormat="1" ht="25.9" customHeight="1">
      <c r="B94" s="170"/>
      <c r="C94" s="171"/>
      <c r="D94" s="172" t="s">
        <v>72</v>
      </c>
      <c r="E94" s="173" t="s">
        <v>154</v>
      </c>
      <c r="F94" s="173" t="s">
        <v>155</v>
      </c>
      <c r="G94" s="171"/>
      <c r="H94" s="171"/>
      <c r="I94" s="174"/>
      <c r="J94" s="175">
        <f>BK94</f>
        <v>0</v>
      </c>
      <c r="K94" s="171"/>
      <c r="L94" s="176"/>
      <c r="M94" s="177"/>
      <c r="N94" s="178"/>
      <c r="O94" s="178"/>
      <c r="P94" s="179">
        <f>P95+P108+P113</f>
        <v>0</v>
      </c>
      <c r="Q94" s="178"/>
      <c r="R94" s="179">
        <f>R95+R108+R113</f>
        <v>23.378130000000002</v>
      </c>
      <c r="S94" s="178"/>
      <c r="T94" s="180">
        <f>T95+T108+T113</f>
        <v>109.078159</v>
      </c>
      <c r="AR94" s="181" t="s">
        <v>81</v>
      </c>
      <c r="AT94" s="182" t="s">
        <v>72</v>
      </c>
      <c r="AU94" s="182" t="s">
        <v>73</v>
      </c>
      <c r="AY94" s="181" t="s">
        <v>156</v>
      </c>
      <c r="BK94" s="183">
        <f>BK95+BK108+BK113</f>
        <v>0</v>
      </c>
    </row>
    <row r="95" spans="1:65" s="12" customFormat="1" ht="22.9" customHeight="1">
      <c r="B95" s="170"/>
      <c r="C95" s="171"/>
      <c r="D95" s="172" t="s">
        <v>72</v>
      </c>
      <c r="E95" s="184" t="s">
        <v>81</v>
      </c>
      <c r="F95" s="184" t="s">
        <v>157</v>
      </c>
      <c r="G95" s="171"/>
      <c r="H95" s="171"/>
      <c r="I95" s="174"/>
      <c r="J95" s="185">
        <f>BK95</f>
        <v>0</v>
      </c>
      <c r="K95" s="171"/>
      <c r="L95" s="176"/>
      <c r="M95" s="177"/>
      <c r="N95" s="178"/>
      <c r="O95" s="178"/>
      <c r="P95" s="179">
        <f>SUM(P96:P107)</f>
        <v>0</v>
      </c>
      <c r="Q95" s="178"/>
      <c r="R95" s="179">
        <f>SUM(R96:R107)</f>
        <v>23.378130000000002</v>
      </c>
      <c r="S95" s="178"/>
      <c r="T95" s="180">
        <f>SUM(T96:T107)</f>
        <v>1</v>
      </c>
      <c r="AR95" s="181" t="s">
        <v>81</v>
      </c>
      <c r="AT95" s="182" t="s">
        <v>72</v>
      </c>
      <c r="AU95" s="182" t="s">
        <v>81</v>
      </c>
      <c r="AY95" s="181" t="s">
        <v>156</v>
      </c>
      <c r="BK95" s="183">
        <f>SUM(BK96:BK107)</f>
        <v>0</v>
      </c>
    </row>
    <row r="96" spans="1:65" s="2" customFormat="1" ht="24" customHeight="1">
      <c r="A96" s="32"/>
      <c r="B96" s="33"/>
      <c r="C96" s="186" t="s">
        <v>81</v>
      </c>
      <c r="D96" s="186" t="s">
        <v>158</v>
      </c>
      <c r="E96" s="187" t="s">
        <v>159</v>
      </c>
      <c r="F96" s="188" t="s">
        <v>160</v>
      </c>
      <c r="G96" s="189" t="s">
        <v>161</v>
      </c>
      <c r="H96" s="190">
        <v>115</v>
      </c>
      <c r="I96" s="191"/>
      <c r="J96" s="192">
        <f t="shared" ref="J96:J107" si="0">ROUND(I96*H96,2)</f>
        <v>0</v>
      </c>
      <c r="K96" s="193"/>
      <c r="L96" s="37"/>
      <c r="M96" s="194" t="s">
        <v>19</v>
      </c>
      <c r="N96" s="195" t="s">
        <v>44</v>
      </c>
      <c r="O96" s="62"/>
      <c r="P96" s="196">
        <f t="shared" ref="P96:P107" si="1">O96*H96</f>
        <v>0</v>
      </c>
      <c r="Q96" s="196">
        <v>0</v>
      </c>
      <c r="R96" s="196">
        <f t="shared" ref="R96:R107" si="2">Q96*H96</f>
        <v>0</v>
      </c>
      <c r="S96" s="196">
        <v>0</v>
      </c>
      <c r="T96" s="197">
        <f t="shared" ref="T96:T107" si="3"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98" t="s">
        <v>162</v>
      </c>
      <c r="AT96" s="198" t="s">
        <v>158</v>
      </c>
      <c r="AU96" s="198" t="s">
        <v>83</v>
      </c>
      <c r="AY96" s="15" t="s">
        <v>156</v>
      </c>
      <c r="BE96" s="199">
        <f t="shared" ref="BE96:BE107" si="4">IF(N96="základní",J96,0)</f>
        <v>0</v>
      </c>
      <c r="BF96" s="199">
        <f t="shared" ref="BF96:BF107" si="5">IF(N96="snížená",J96,0)</f>
        <v>0</v>
      </c>
      <c r="BG96" s="199">
        <f t="shared" ref="BG96:BG107" si="6">IF(N96="zákl. přenesená",J96,0)</f>
        <v>0</v>
      </c>
      <c r="BH96" s="199">
        <f t="shared" ref="BH96:BH107" si="7">IF(N96="sníž. přenesená",J96,0)</f>
        <v>0</v>
      </c>
      <c r="BI96" s="199">
        <f t="shared" ref="BI96:BI107" si="8">IF(N96="nulová",J96,0)</f>
        <v>0</v>
      </c>
      <c r="BJ96" s="15" t="s">
        <v>81</v>
      </c>
      <c r="BK96" s="199">
        <f t="shared" ref="BK96:BK107" si="9">ROUND(I96*H96,2)</f>
        <v>0</v>
      </c>
      <c r="BL96" s="15" t="s">
        <v>162</v>
      </c>
      <c r="BM96" s="198" t="s">
        <v>496</v>
      </c>
    </row>
    <row r="97" spans="1:65" s="2" customFormat="1" ht="16.5" customHeight="1">
      <c r="A97" s="32"/>
      <c r="B97" s="33"/>
      <c r="C97" s="186" t="s">
        <v>83</v>
      </c>
      <c r="D97" s="186" t="s">
        <v>158</v>
      </c>
      <c r="E97" s="187" t="s">
        <v>346</v>
      </c>
      <c r="F97" s="188" t="s">
        <v>347</v>
      </c>
      <c r="G97" s="189" t="s">
        <v>161</v>
      </c>
      <c r="H97" s="190">
        <v>115</v>
      </c>
      <c r="I97" s="191"/>
      <c r="J97" s="192">
        <f t="shared" si="0"/>
        <v>0</v>
      </c>
      <c r="K97" s="193"/>
      <c r="L97" s="37"/>
      <c r="M97" s="194" t="s">
        <v>19</v>
      </c>
      <c r="N97" s="195" t="s">
        <v>44</v>
      </c>
      <c r="O97" s="62"/>
      <c r="P97" s="196">
        <f t="shared" si="1"/>
        <v>0</v>
      </c>
      <c r="Q97" s="196">
        <v>6.0000000000000002E-5</v>
      </c>
      <c r="R97" s="196">
        <f t="shared" si="2"/>
        <v>6.8999999999999999E-3</v>
      </c>
      <c r="S97" s="196">
        <v>0</v>
      </c>
      <c r="T97" s="197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98" t="s">
        <v>162</v>
      </c>
      <c r="AT97" s="198" t="s">
        <v>158</v>
      </c>
      <c r="AU97" s="198" t="s">
        <v>83</v>
      </c>
      <c r="AY97" s="15" t="s">
        <v>156</v>
      </c>
      <c r="BE97" s="199">
        <f t="shared" si="4"/>
        <v>0</v>
      </c>
      <c r="BF97" s="199">
        <f t="shared" si="5"/>
        <v>0</v>
      </c>
      <c r="BG97" s="199">
        <f t="shared" si="6"/>
        <v>0</v>
      </c>
      <c r="BH97" s="199">
        <f t="shared" si="7"/>
        <v>0</v>
      </c>
      <c r="BI97" s="199">
        <f t="shared" si="8"/>
        <v>0</v>
      </c>
      <c r="BJ97" s="15" t="s">
        <v>81</v>
      </c>
      <c r="BK97" s="199">
        <f t="shared" si="9"/>
        <v>0</v>
      </c>
      <c r="BL97" s="15" t="s">
        <v>162</v>
      </c>
      <c r="BM97" s="198" t="s">
        <v>497</v>
      </c>
    </row>
    <row r="98" spans="1:65" s="2" customFormat="1" ht="24" customHeight="1">
      <c r="A98" s="32"/>
      <c r="B98" s="33"/>
      <c r="C98" s="186" t="s">
        <v>168</v>
      </c>
      <c r="D98" s="186" t="s">
        <v>158</v>
      </c>
      <c r="E98" s="187" t="s">
        <v>164</v>
      </c>
      <c r="F98" s="188" t="s">
        <v>165</v>
      </c>
      <c r="G98" s="189" t="s">
        <v>166</v>
      </c>
      <c r="H98" s="190">
        <v>12.3</v>
      </c>
      <c r="I98" s="191"/>
      <c r="J98" s="192">
        <f t="shared" si="0"/>
        <v>0</v>
      </c>
      <c r="K98" s="193"/>
      <c r="L98" s="37"/>
      <c r="M98" s="194" t="s">
        <v>19</v>
      </c>
      <c r="N98" s="195" t="s">
        <v>44</v>
      </c>
      <c r="O98" s="62"/>
      <c r="P98" s="196">
        <f t="shared" si="1"/>
        <v>0</v>
      </c>
      <c r="Q98" s="196">
        <v>0</v>
      </c>
      <c r="R98" s="196">
        <f t="shared" si="2"/>
        <v>0</v>
      </c>
      <c r="S98" s="196">
        <v>0</v>
      </c>
      <c r="T98" s="197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8" t="s">
        <v>162</v>
      </c>
      <c r="AT98" s="198" t="s">
        <v>158</v>
      </c>
      <c r="AU98" s="198" t="s">
        <v>83</v>
      </c>
      <c r="AY98" s="15" t="s">
        <v>156</v>
      </c>
      <c r="BE98" s="199">
        <f t="shared" si="4"/>
        <v>0</v>
      </c>
      <c r="BF98" s="199">
        <f t="shared" si="5"/>
        <v>0</v>
      </c>
      <c r="BG98" s="199">
        <f t="shared" si="6"/>
        <v>0</v>
      </c>
      <c r="BH98" s="199">
        <f t="shared" si="7"/>
        <v>0</v>
      </c>
      <c r="BI98" s="199">
        <f t="shared" si="8"/>
        <v>0</v>
      </c>
      <c r="BJ98" s="15" t="s">
        <v>81</v>
      </c>
      <c r="BK98" s="199">
        <f t="shared" si="9"/>
        <v>0</v>
      </c>
      <c r="BL98" s="15" t="s">
        <v>162</v>
      </c>
      <c r="BM98" s="198" t="s">
        <v>498</v>
      </c>
    </row>
    <row r="99" spans="1:65" s="2" customFormat="1" ht="24" customHeight="1">
      <c r="A99" s="32"/>
      <c r="B99" s="33"/>
      <c r="C99" s="186" t="s">
        <v>162</v>
      </c>
      <c r="D99" s="186" t="s">
        <v>158</v>
      </c>
      <c r="E99" s="187" t="s">
        <v>169</v>
      </c>
      <c r="F99" s="188" t="s">
        <v>170</v>
      </c>
      <c r="G99" s="189" t="s">
        <v>166</v>
      </c>
      <c r="H99" s="190">
        <v>12.3</v>
      </c>
      <c r="I99" s="191"/>
      <c r="J99" s="192">
        <f t="shared" si="0"/>
        <v>0</v>
      </c>
      <c r="K99" s="193"/>
      <c r="L99" s="37"/>
      <c r="M99" s="194" t="s">
        <v>19</v>
      </c>
      <c r="N99" s="195" t="s">
        <v>44</v>
      </c>
      <c r="O99" s="62"/>
      <c r="P99" s="196">
        <f t="shared" si="1"/>
        <v>0</v>
      </c>
      <c r="Q99" s="196">
        <v>0</v>
      </c>
      <c r="R99" s="196">
        <f t="shared" si="2"/>
        <v>0</v>
      </c>
      <c r="S99" s="196">
        <v>0</v>
      </c>
      <c r="T99" s="197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98" t="s">
        <v>162</v>
      </c>
      <c r="AT99" s="198" t="s">
        <v>158</v>
      </c>
      <c r="AU99" s="198" t="s">
        <v>83</v>
      </c>
      <c r="AY99" s="15" t="s">
        <v>156</v>
      </c>
      <c r="BE99" s="199">
        <f t="shared" si="4"/>
        <v>0</v>
      </c>
      <c r="BF99" s="199">
        <f t="shared" si="5"/>
        <v>0</v>
      </c>
      <c r="BG99" s="199">
        <f t="shared" si="6"/>
        <v>0</v>
      </c>
      <c r="BH99" s="199">
        <f t="shared" si="7"/>
        <v>0</v>
      </c>
      <c r="BI99" s="199">
        <f t="shared" si="8"/>
        <v>0</v>
      </c>
      <c r="BJ99" s="15" t="s">
        <v>81</v>
      </c>
      <c r="BK99" s="199">
        <f t="shared" si="9"/>
        <v>0</v>
      </c>
      <c r="BL99" s="15" t="s">
        <v>162</v>
      </c>
      <c r="BM99" s="198" t="s">
        <v>499</v>
      </c>
    </row>
    <row r="100" spans="1:65" s="2" customFormat="1" ht="36" customHeight="1">
      <c r="A100" s="32"/>
      <c r="B100" s="33"/>
      <c r="C100" s="186" t="s">
        <v>175</v>
      </c>
      <c r="D100" s="186" t="s">
        <v>158</v>
      </c>
      <c r="E100" s="187" t="s">
        <v>172</v>
      </c>
      <c r="F100" s="188" t="s">
        <v>173</v>
      </c>
      <c r="G100" s="189" t="s">
        <v>166</v>
      </c>
      <c r="H100" s="190">
        <v>123</v>
      </c>
      <c r="I100" s="191"/>
      <c r="J100" s="192">
        <f t="shared" si="0"/>
        <v>0</v>
      </c>
      <c r="K100" s="193"/>
      <c r="L100" s="37"/>
      <c r="M100" s="194" t="s">
        <v>19</v>
      </c>
      <c r="N100" s="195" t="s">
        <v>44</v>
      </c>
      <c r="O100" s="62"/>
      <c r="P100" s="196">
        <f t="shared" si="1"/>
        <v>0</v>
      </c>
      <c r="Q100" s="196">
        <v>0</v>
      </c>
      <c r="R100" s="196">
        <f t="shared" si="2"/>
        <v>0</v>
      </c>
      <c r="S100" s="196">
        <v>0</v>
      </c>
      <c r="T100" s="197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98" t="s">
        <v>162</v>
      </c>
      <c r="AT100" s="198" t="s">
        <v>158</v>
      </c>
      <c r="AU100" s="198" t="s">
        <v>83</v>
      </c>
      <c r="AY100" s="15" t="s">
        <v>156</v>
      </c>
      <c r="BE100" s="199">
        <f t="shared" si="4"/>
        <v>0</v>
      </c>
      <c r="BF100" s="199">
        <f t="shared" si="5"/>
        <v>0</v>
      </c>
      <c r="BG100" s="199">
        <f t="shared" si="6"/>
        <v>0</v>
      </c>
      <c r="BH100" s="199">
        <f t="shared" si="7"/>
        <v>0</v>
      </c>
      <c r="BI100" s="199">
        <f t="shared" si="8"/>
        <v>0</v>
      </c>
      <c r="BJ100" s="15" t="s">
        <v>81</v>
      </c>
      <c r="BK100" s="199">
        <f t="shared" si="9"/>
        <v>0</v>
      </c>
      <c r="BL100" s="15" t="s">
        <v>162</v>
      </c>
      <c r="BM100" s="198" t="s">
        <v>500</v>
      </c>
    </row>
    <row r="101" spans="1:65" s="2" customFormat="1" ht="24" customHeight="1">
      <c r="A101" s="32"/>
      <c r="B101" s="33"/>
      <c r="C101" s="186" t="s">
        <v>179</v>
      </c>
      <c r="D101" s="186" t="s">
        <v>158</v>
      </c>
      <c r="E101" s="187" t="s">
        <v>176</v>
      </c>
      <c r="F101" s="188" t="s">
        <v>177</v>
      </c>
      <c r="G101" s="189" t="s">
        <v>166</v>
      </c>
      <c r="H101" s="190">
        <v>12.3</v>
      </c>
      <c r="I101" s="191"/>
      <c r="J101" s="192">
        <f t="shared" si="0"/>
        <v>0</v>
      </c>
      <c r="K101" s="193"/>
      <c r="L101" s="37"/>
      <c r="M101" s="194" t="s">
        <v>19</v>
      </c>
      <c r="N101" s="195" t="s">
        <v>44</v>
      </c>
      <c r="O101" s="62"/>
      <c r="P101" s="196">
        <f t="shared" si="1"/>
        <v>0</v>
      </c>
      <c r="Q101" s="196">
        <v>0</v>
      </c>
      <c r="R101" s="196">
        <f t="shared" si="2"/>
        <v>0</v>
      </c>
      <c r="S101" s="196">
        <v>0</v>
      </c>
      <c r="T101" s="197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98" t="s">
        <v>162</v>
      </c>
      <c r="AT101" s="198" t="s">
        <v>158</v>
      </c>
      <c r="AU101" s="198" t="s">
        <v>83</v>
      </c>
      <c r="AY101" s="15" t="s">
        <v>156</v>
      </c>
      <c r="BE101" s="199">
        <f t="shared" si="4"/>
        <v>0</v>
      </c>
      <c r="BF101" s="199">
        <f t="shared" si="5"/>
        <v>0</v>
      </c>
      <c r="BG101" s="199">
        <f t="shared" si="6"/>
        <v>0</v>
      </c>
      <c r="BH101" s="199">
        <f t="shared" si="7"/>
        <v>0</v>
      </c>
      <c r="BI101" s="199">
        <f t="shared" si="8"/>
        <v>0</v>
      </c>
      <c r="BJ101" s="15" t="s">
        <v>81</v>
      </c>
      <c r="BK101" s="199">
        <f t="shared" si="9"/>
        <v>0</v>
      </c>
      <c r="BL101" s="15" t="s">
        <v>162</v>
      </c>
      <c r="BM101" s="198" t="s">
        <v>501</v>
      </c>
    </row>
    <row r="102" spans="1:65" s="2" customFormat="1" ht="24" customHeight="1">
      <c r="A102" s="32"/>
      <c r="B102" s="33"/>
      <c r="C102" s="186" t="s">
        <v>183</v>
      </c>
      <c r="D102" s="186" t="s">
        <v>158</v>
      </c>
      <c r="E102" s="187" t="s">
        <v>184</v>
      </c>
      <c r="F102" s="188" t="s">
        <v>185</v>
      </c>
      <c r="G102" s="189" t="s">
        <v>161</v>
      </c>
      <c r="H102" s="190">
        <v>82</v>
      </c>
      <c r="I102" s="191"/>
      <c r="J102" s="192">
        <f t="shared" si="0"/>
        <v>0</v>
      </c>
      <c r="K102" s="193"/>
      <c r="L102" s="37"/>
      <c r="M102" s="194" t="s">
        <v>19</v>
      </c>
      <c r="N102" s="195" t="s">
        <v>44</v>
      </c>
      <c r="O102" s="62"/>
      <c r="P102" s="196">
        <f t="shared" si="1"/>
        <v>0</v>
      </c>
      <c r="Q102" s="196">
        <v>0</v>
      </c>
      <c r="R102" s="196">
        <f t="shared" si="2"/>
        <v>0</v>
      </c>
      <c r="S102" s="196">
        <v>0</v>
      </c>
      <c r="T102" s="197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98" t="s">
        <v>162</v>
      </c>
      <c r="AT102" s="198" t="s">
        <v>158</v>
      </c>
      <c r="AU102" s="198" t="s">
        <v>83</v>
      </c>
      <c r="AY102" s="15" t="s">
        <v>156</v>
      </c>
      <c r="BE102" s="199">
        <f t="shared" si="4"/>
        <v>0</v>
      </c>
      <c r="BF102" s="199">
        <f t="shared" si="5"/>
        <v>0</v>
      </c>
      <c r="BG102" s="199">
        <f t="shared" si="6"/>
        <v>0</v>
      </c>
      <c r="BH102" s="199">
        <f t="shared" si="7"/>
        <v>0</v>
      </c>
      <c r="BI102" s="199">
        <f t="shared" si="8"/>
        <v>0</v>
      </c>
      <c r="BJ102" s="15" t="s">
        <v>81</v>
      </c>
      <c r="BK102" s="199">
        <f t="shared" si="9"/>
        <v>0</v>
      </c>
      <c r="BL102" s="15" t="s">
        <v>162</v>
      </c>
      <c r="BM102" s="198" t="s">
        <v>502</v>
      </c>
    </row>
    <row r="103" spans="1:65" s="2" customFormat="1" ht="24" customHeight="1">
      <c r="A103" s="32"/>
      <c r="B103" s="33"/>
      <c r="C103" s="186" t="s">
        <v>187</v>
      </c>
      <c r="D103" s="186" t="s">
        <v>158</v>
      </c>
      <c r="E103" s="187" t="s">
        <v>188</v>
      </c>
      <c r="F103" s="188" t="s">
        <v>189</v>
      </c>
      <c r="G103" s="189" t="s">
        <v>161</v>
      </c>
      <c r="H103" s="190">
        <v>41</v>
      </c>
      <c r="I103" s="191"/>
      <c r="J103" s="192">
        <f t="shared" si="0"/>
        <v>0</v>
      </c>
      <c r="K103" s="193"/>
      <c r="L103" s="37"/>
      <c r="M103" s="194" t="s">
        <v>19</v>
      </c>
      <c r="N103" s="195" t="s">
        <v>44</v>
      </c>
      <c r="O103" s="62"/>
      <c r="P103" s="196">
        <f t="shared" si="1"/>
        <v>0</v>
      </c>
      <c r="Q103" s="196">
        <v>0</v>
      </c>
      <c r="R103" s="196">
        <f t="shared" si="2"/>
        <v>0</v>
      </c>
      <c r="S103" s="196">
        <v>0</v>
      </c>
      <c r="T103" s="197">
        <f t="shared" si="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98" t="s">
        <v>162</v>
      </c>
      <c r="AT103" s="198" t="s">
        <v>158</v>
      </c>
      <c r="AU103" s="198" t="s">
        <v>83</v>
      </c>
      <c r="AY103" s="15" t="s">
        <v>156</v>
      </c>
      <c r="BE103" s="199">
        <f t="shared" si="4"/>
        <v>0</v>
      </c>
      <c r="BF103" s="199">
        <f t="shared" si="5"/>
        <v>0</v>
      </c>
      <c r="BG103" s="199">
        <f t="shared" si="6"/>
        <v>0</v>
      </c>
      <c r="BH103" s="199">
        <f t="shared" si="7"/>
        <v>0</v>
      </c>
      <c r="BI103" s="199">
        <f t="shared" si="8"/>
        <v>0</v>
      </c>
      <c r="BJ103" s="15" t="s">
        <v>81</v>
      </c>
      <c r="BK103" s="199">
        <f t="shared" si="9"/>
        <v>0</v>
      </c>
      <c r="BL103" s="15" t="s">
        <v>162</v>
      </c>
      <c r="BM103" s="198" t="s">
        <v>503</v>
      </c>
    </row>
    <row r="104" spans="1:65" s="2" customFormat="1" ht="16.5" customHeight="1">
      <c r="A104" s="32"/>
      <c r="B104" s="33"/>
      <c r="C104" s="200" t="s">
        <v>191</v>
      </c>
      <c r="D104" s="200" t="s">
        <v>192</v>
      </c>
      <c r="E104" s="201" t="s">
        <v>193</v>
      </c>
      <c r="F104" s="202" t="s">
        <v>194</v>
      </c>
      <c r="G104" s="203" t="s">
        <v>195</v>
      </c>
      <c r="H104" s="204">
        <v>23.37</v>
      </c>
      <c r="I104" s="205"/>
      <c r="J104" s="206">
        <f t="shared" si="0"/>
        <v>0</v>
      </c>
      <c r="K104" s="207"/>
      <c r="L104" s="208"/>
      <c r="M104" s="209" t="s">
        <v>19</v>
      </c>
      <c r="N104" s="210" t="s">
        <v>44</v>
      </c>
      <c r="O104" s="62"/>
      <c r="P104" s="196">
        <f t="shared" si="1"/>
        <v>0</v>
      </c>
      <c r="Q104" s="196">
        <v>1</v>
      </c>
      <c r="R104" s="196">
        <f t="shared" si="2"/>
        <v>23.37</v>
      </c>
      <c r="S104" s="196">
        <v>0</v>
      </c>
      <c r="T104" s="197">
        <f t="shared" si="3"/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98" t="s">
        <v>187</v>
      </c>
      <c r="AT104" s="198" t="s">
        <v>192</v>
      </c>
      <c r="AU104" s="198" t="s">
        <v>83</v>
      </c>
      <c r="AY104" s="15" t="s">
        <v>156</v>
      </c>
      <c r="BE104" s="199">
        <f t="shared" si="4"/>
        <v>0</v>
      </c>
      <c r="BF104" s="199">
        <f t="shared" si="5"/>
        <v>0</v>
      </c>
      <c r="BG104" s="199">
        <f t="shared" si="6"/>
        <v>0</v>
      </c>
      <c r="BH104" s="199">
        <f t="shared" si="7"/>
        <v>0</v>
      </c>
      <c r="BI104" s="199">
        <f t="shared" si="8"/>
        <v>0</v>
      </c>
      <c r="BJ104" s="15" t="s">
        <v>81</v>
      </c>
      <c r="BK104" s="199">
        <f t="shared" si="9"/>
        <v>0</v>
      </c>
      <c r="BL104" s="15" t="s">
        <v>162</v>
      </c>
      <c r="BM104" s="198" t="s">
        <v>504</v>
      </c>
    </row>
    <row r="105" spans="1:65" s="2" customFormat="1" ht="24" customHeight="1">
      <c r="A105" s="32"/>
      <c r="B105" s="33"/>
      <c r="C105" s="186" t="s">
        <v>197</v>
      </c>
      <c r="D105" s="186" t="s">
        <v>158</v>
      </c>
      <c r="E105" s="187" t="s">
        <v>198</v>
      </c>
      <c r="F105" s="188" t="s">
        <v>199</v>
      </c>
      <c r="G105" s="189" t="s">
        <v>161</v>
      </c>
      <c r="H105" s="190">
        <v>82</v>
      </c>
      <c r="I105" s="191"/>
      <c r="J105" s="192">
        <f t="shared" si="0"/>
        <v>0</v>
      </c>
      <c r="K105" s="193"/>
      <c r="L105" s="37"/>
      <c r="M105" s="194" t="s">
        <v>19</v>
      </c>
      <c r="N105" s="195" t="s">
        <v>44</v>
      </c>
      <c r="O105" s="62"/>
      <c r="P105" s="196">
        <f t="shared" si="1"/>
        <v>0</v>
      </c>
      <c r="Q105" s="196">
        <v>0</v>
      </c>
      <c r="R105" s="196">
        <f t="shared" si="2"/>
        <v>0</v>
      </c>
      <c r="S105" s="196">
        <v>0</v>
      </c>
      <c r="T105" s="197">
        <f t="shared" si="3"/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98" t="s">
        <v>162</v>
      </c>
      <c r="AT105" s="198" t="s">
        <v>158</v>
      </c>
      <c r="AU105" s="198" t="s">
        <v>83</v>
      </c>
      <c r="AY105" s="15" t="s">
        <v>156</v>
      </c>
      <c r="BE105" s="199">
        <f t="shared" si="4"/>
        <v>0</v>
      </c>
      <c r="BF105" s="199">
        <f t="shared" si="5"/>
        <v>0</v>
      </c>
      <c r="BG105" s="199">
        <f t="shared" si="6"/>
        <v>0</v>
      </c>
      <c r="BH105" s="199">
        <f t="shared" si="7"/>
        <v>0</v>
      </c>
      <c r="BI105" s="199">
        <f t="shared" si="8"/>
        <v>0</v>
      </c>
      <c r="BJ105" s="15" t="s">
        <v>81</v>
      </c>
      <c r="BK105" s="199">
        <f t="shared" si="9"/>
        <v>0</v>
      </c>
      <c r="BL105" s="15" t="s">
        <v>162</v>
      </c>
      <c r="BM105" s="198" t="s">
        <v>505</v>
      </c>
    </row>
    <row r="106" spans="1:65" s="2" customFormat="1" ht="16.5" customHeight="1">
      <c r="A106" s="32"/>
      <c r="B106" s="33"/>
      <c r="C106" s="200" t="s">
        <v>201</v>
      </c>
      <c r="D106" s="200" t="s">
        <v>192</v>
      </c>
      <c r="E106" s="201" t="s">
        <v>202</v>
      </c>
      <c r="F106" s="202" t="s">
        <v>203</v>
      </c>
      <c r="G106" s="203" t="s">
        <v>204</v>
      </c>
      <c r="H106" s="204">
        <v>1.23</v>
      </c>
      <c r="I106" s="205"/>
      <c r="J106" s="206">
        <f t="shared" si="0"/>
        <v>0</v>
      </c>
      <c r="K106" s="207"/>
      <c r="L106" s="208"/>
      <c r="M106" s="209" t="s">
        <v>19</v>
      </c>
      <c r="N106" s="210" t="s">
        <v>44</v>
      </c>
      <c r="O106" s="62"/>
      <c r="P106" s="196">
        <f t="shared" si="1"/>
        <v>0</v>
      </c>
      <c r="Q106" s="196">
        <v>1E-3</v>
      </c>
      <c r="R106" s="196">
        <f t="shared" si="2"/>
        <v>1.23E-3</v>
      </c>
      <c r="S106" s="196">
        <v>0</v>
      </c>
      <c r="T106" s="197">
        <f t="shared" si="3"/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98" t="s">
        <v>187</v>
      </c>
      <c r="AT106" s="198" t="s">
        <v>192</v>
      </c>
      <c r="AU106" s="198" t="s">
        <v>83</v>
      </c>
      <c r="AY106" s="15" t="s">
        <v>156</v>
      </c>
      <c r="BE106" s="199">
        <f t="shared" si="4"/>
        <v>0</v>
      </c>
      <c r="BF106" s="199">
        <f t="shared" si="5"/>
        <v>0</v>
      </c>
      <c r="BG106" s="199">
        <f t="shared" si="6"/>
        <v>0</v>
      </c>
      <c r="BH106" s="199">
        <f t="shared" si="7"/>
        <v>0</v>
      </c>
      <c r="BI106" s="199">
        <f t="shared" si="8"/>
        <v>0</v>
      </c>
      <c r="BJ106" s="15" t="s">
        <v>81</v>
      </c>
      <c r="BK106" s="199">
        <f t="shared" si="9"/>
        <v>0</v>
      </c>
      <c r="BL106" s="15" t="s">
        <v>162</v>
      </c>
      <c r="BM106" s="198" t="s">
        <v>506</v>
      </c>
    </row>
    <row r="107" spans="1:65" s="2" customFormat="1" ht="16.5" customHeight="1">
      <c r="A107" s="32"/>
      <c r="B107" s="33"/>
      <c r="C107" s="186" t="s">
        <v>206</v>
      </c>
      <c r="D107" s="186" t="s">
        <v>158</v>
      </c>
      <c r="E107" s="187" t="s">
        <v>207</v>
      </c>
      <c r="F107" s="188" t="s">
        <v>208</v>
      </c>
      <c r="G107" s="189" t="s">
        <v>195</v>
      </c>
      <c r="H107" s="190">
        <v>1</v>
      </c>
      <c r="I107" s="191"/>
      <c r="J107" s="192">
        <f t="shared" si="0"/>
        <v>0</v>
      </c>
      <c r="K107" s="193"/>
      <c r="L107" s="37"/>
      <c r="M107" s="194" t="s">
        <v>19</v>
      </c>
      <c r="N107" s="195" t="s">
        <v>44</v>
      </c>
      <c r="O107" s="62"/>
      <c r="P107" s="196">
        <f t="shared" si="1"/>
        <v>0</v>
      </c>
      <c r="Q107" s="196">
        <v>0</v>
      </c>
      <c r="R107" s="196">
        <f t="shared" si="2"/>
        <v>0</v>
      </c>
      <c r="S107" s="196">
        <v>1</v>
      </c>
      <c r="T107" s="197">
        <f t="shared" si="3"/>
        <v>1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98" t="s">
        <v>162</v>
      </c>
      <c r="AT107" s="198" t="s">
        <v>158</v>
      </c>
      <c r="AU107" s="198" t="s">
        <v>83</v>
      </c>
      <c r="AY107" s="15" t="s">
        <v>156</v>
      </c>
      <c r="BE107" s="199">
        <f t="shared" si="4"/>
        <v>0</v>
      </c>
      <c r="BF107" s="199">
        <f t="shared" si="5"/>
        <v>0</v>
      </c>
      <c r="BG107" s="199">
        <f t="shared" si="6"/>
        <v>0</v>
      </c>
      <c r="BH107" s="199">
        <f t="shared" si="7"/>
        <v>0</v>
      </c>
      <c r="BI107" s="199">
        <f t="shared" si="8"/>
        <v>0</v>
      </c>
      <c r="BJ107" s="15" t="s">
        <v>81</v>
      </c>
      <c r="BK107" s="199">
        <f t="shared" si="9"/>
        <v>0</v>
      </c>
      <c r="BL107" s="15" t="s">
        <v>162</v>
      </c>
      <c r="BM107" s="198" t="s">
        <v>507</v>
      </c>
    </row>
    <row r="108" spans="1:65" s="12" customFormat="1" ht="22.9" customHeight="1">
      <c r="B108" s="170"/>
      <c r="C108" s="171"/>
      <c r="D108" s="172" t="s">
        <v>72</v>
      </c>
      <c r="E108" s="184" t="s">
        <v>191</v>
      </c>
      <c r="F108" s="184" t="s">
        <v>220</v>
      </c>
      <c r="G108" s="171"/>
      <c r="H108" s="171"/>
      <c r="I108" s="174"/>
      <c r="J108" s="185">
        <f>BK108</f>
        <v>0</v>
      </c>
      <c r="K108" s="171"/>
      <c r="L108" s="176"/>
      <c r="M108" s="177"/>
      <c r="N108" s="178"/>
      <c r="O108" s="178"/>
      <c r="P108" s="179">
        <f>SUM(P109:P112)</f>
        <v>0</v>
      </c>
      <c r="Q108" s="178"/>
      <c r="R108" s="179">
        <f>SUM(R109:R112)</f>
        <v>0</v>
      </c>
      <c r="S108" s="178"/>
      <c r="T108" s="180">
        <f>SUM(T109:T112)</f>
        <v>108.078159</v>
      </c>
      <c r="AR108" s="181" t="s">
        <v>81</v>
      </c>
      <c r="AT108" s="182" t="s">
        <v>72</v>
      </c>
      <c r="AU108" s="182" t="s">
        <v>81</v>
      </c>
      <c r="AY108" s="181" t="s">
        <v>156</v>
      </c>
      <c r="BK108" s="183">
        <f>SUM(BK109:BK112)</f>
        <v>0</v>
      </c>
    </row>
    <row r="109" spans="1:65" s="2" customFormat="1" ht="16.5" customHeight="1">
      <c r="A109" s="32"/>
      <c r="B109" s="33"/>
      <c r="C109" s="186" t="s">
        <v>221</v>
      </c>
      <c r="D109" s="186" t="s">
        <v>158</v>
      </c>
      <c r="E109" s="187" t="s">
        <v>508</v>
      </c>
      <c r="F109" s="188" t="s">
        <v>509</v>
      </c>
      <c r="G109" s="189" t="s">
        <v>282</v>
      </c>
      <c r="H109" s="190">
        <v>1</v>
      </c>
      <c r="I109" s="191"/>
      <c r="J109" s="192">
        <f>ROUND(I109*H109,2)</f>
        <v>0</v>
      </c>
      <c r="K109" s="193"/>
      <c r="L109" s="37"/>
      <c r="M109" s="194" t="s">
        <v>19</v>
      </c>
      <c r="N109" s="195" t="s">
        <v>44</v>
      </c>
      <c r="O109" s="62"/>
      <c r="P109" s="196">
        <f>O109*H109</f>
        <v>0</v>
      </c>
      <c r="Q109" s="196">
        <v>0</v>
      </c>
      <c r="R109" s="196">
        <f>Q109*H109</f>
        <v>0</v>
      </c>
      <c r="S109" s="196">
        <v>0</v>
      </c>
      <c r="T109" s="197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98" t="s">
        <v>162</v>
      </c>
      <c r="AT109" s="198" t="s">
        <v>158</v>
      </c>
      <c r="AU109" s="198" t="s">
        <v>83</v>
      </c>
      <c r="AY109" s="15" t="s">
        <v>156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5" t="s">
        <v>81</v>
      </c>
      <c r="BK109" s="199">
        <f>ROUND(I109*H109,2)</f>
        <v>0</v>
      </c>
      <c r="BL109" s="15" t="s">
        <v>162</v>
      </c>
      <c r="BM109" s="198" t="s">
        <v>510</v>
      </c>
    </row>
    <row r="110" spans="1:65" s="2" customFormat="1" ht="24" customHeight="1">
      <c r="A110" s="32"/>
      <c r="B110" s="33"/>
      <c r="C110" s="186" t="s">
        <v>225</v>
      </c>
      <c r="D110" s="186" t="s">
        <v>158</v>
      </c>
      <c r="E110" s="187" t="s">
        <v>367</v>
      </c>
      <c r="F110" s="188" t="s">
        <v>368</v>
      </c>
      <c r="G110" s="189" t="s">
        <v>166</v>
      </c>
      <c r="H110" s="190">
        <v>0.72899999999999998</v>
      </c>
      <c r="I110" s="191"/>
      <c r="J110" s="192">
        <f>ROUND(I110*H110,2)</f>
        <v>0</v>
      </c>
      <c r="K110" s="193"/>
      <c r="L110" s="37"/>
      <c r="M110" s="194" t="s">
        <v>19</v>
      </c>
      <c r="N110" s="195" t="s">
        <v>44</v>
      </c>
      <c r="O110" s="62"/>
      <c r="P110" s="196">
        <f>O110*H110</f>
        <v>0</v>
      </c>
      <c r="Q110" s="196">
        <v>0</v>
      </c>
      <c r="R110" s="196">
        <f>Q110*H110</f>
        <v>0</v>
      </c>
      <c r="S110" s="196">
        <v>1.671</v>
      </c>
      <c r="T110" s="197">
        <f>S110*H110</f>
        <v>1.218159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98" t="s">
        <v>162</v>
      </c>
      <c r="AT110" s="198" t="s">
        <v>158</v>
      </c>
      <c r="AU110" s="198" t="s">
        <v>83</v>
      </c>
      <c r="AY110" s="15" t="s">
        <v>156</v>
      </c>
      <c r="BE110" s="199">
        <f>IF(N110="základní",J110,0)</f>
        <v>0</v>
      </c>
      <c r="BF110" s="199">
        <f>IF(N110="snížená",J110,0)</f>
        <v>0</v>
      </c>
      <c r="BG110" s="199">
        <f>IF(N110="zákl. přenesená",J110,0)</f>
        <v>0</v>
      </c>
      <c r="BH110" s="199">
        <f>IF(N110="sníž. přenesená",J110,0)</f>
        <v>0</v>
      </c>
      <c r="BI110" s="199">
        <f>IF(N110="nulová",J110,0)</f>
        <v>0</v>
      </c>
      <c r="BJ110" s="15" t="s">
        <v>81</v>
      </c>
      <c r="BK110" s="199">
        <f>ROUND(I110*H110,2)</f>
        <v>0</v>
      </c>
      <c r="BL110" s="15" t="s">
        <v>162</v>
      </c>
      <c r="BM110" s="198" t="s">
        <v>511</v>
      </c>
    </row>
    <row r="111" spans="1:65" s="2" customFormat="1" ht="24" customHeight="1">
      <c r="A111" s="32"/>
      <c r="B111" s="33"/>
      <c r="C111" s="186" t="s">
        <v>8</v>
      </c>
      <c r="D111" s="186" t="s">
        <v>158</v>
      </c>
      <c r="E111" s="187" t="s">
        <v>512</v>
      </c>
      <c r="F111" s="188" t="s">
        <v>513</v>
      </c>
      <c r="G111" s="189" t="s">
        <v>166</v>
      </c>
      <c r="H111" s="190">
        <v>140</v>
      </c>
      <c r="I111" s="191"/>
      <c r="J111" s="192">
        <f>ROUND(I111*H111,2)</f>
        <v>0</v>
      </c>
      <c r="K111" s="193"/>
      <c r="L111" s="37"/>
      <c r="M111" s="194" t="s">
        <v>19</v>
      </c>
      <c r="N111" s="195" t="s">
        <v>44</v>
      </c>
      <c r="O111" s="62"/>
      <c r="P111" s="196">
        <f>O111*H111</f>
        <v>0</v>
      </c>
      <c r="Q111" s="196">
        <v>0</v>
      </c>
      <c r="R111" s="196">
        <f>Q111*H111</f>
        <v>0</v>
      </c>
      <c r="S111" s="196">
        <v>0.56999999999999995</v>
      </c>
      <c r="T111" s="197">
        <f>S111*H111</f>
        <v>79.8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98" t="s">
        <v>162</v>
      </c>
      <c r="AT111" s="198" t="s">
        <v>158</v>
      </c>
      <c r="AU111" s="198" t="s">
        <v>83</v>
      </c>
      <c r="AY111" s="15" t="s">
        <v>156</v>
      </c>
      <c r="BE111" s="199">
        <f>IF(N111="základní",J111,0)</f>
        <v>0</v>
      </c>
      <c r="BF111" s="199">
        <f>IF(N111="snížená",J111,0)</f>
        <v>0</v>
      </c>
      <c r="BG111" s="199">
        <f>IF(N111="zákl. přenesená",J111,0)</f>
        <v>0</v>
      </c>
      <c r="BH111" s="199">
        <f>IF(N111="sníž. přenesená",J111,0)</f>
        <v>0</v>
      </c>
      <c r="BI111" s="199">
        <f>IF(N111="nulová",J111,0)</f>
        <v>0</v>
      </c>
      <c r="BJ111" s="15" t="s">
        <v>81</v>
      </c>
      <c r="BK111" s="199">
        <f>ROUND(I111*H111,2)</f>
        <v>0</v>
      </c>
      <c r="BL111" s="15" t="s">
        <v>162</v>
      </c>
      <c r="BM111" s="198" t="s">
        <v>514</v>
      </c>
    </row>
    <row r="112" spans="1:65" s="2" customFormat="1" ht="16.5" customHeight="1">
      <c r="A112" s="32"/>
      <c r="B112" s="33"/>
      <c r="C112" s="186" t="s">
        <v>270</v>
      </c>
      <c r="D112" s="186" t="s">
        <v>158</v>
      </c>
      <c r="E112" s="187" t="s">
        <v>515</v>
      </c>
      <c r="F112" s="188" t="s">
        <v>516</v>
      </c>
      <c r="G112" s="189" t="s">
        <v>166</v>
      </c>
      <c r="H112" s="190">
        <v>12.3</v>
      </c>
      <c r="I112" s="191"/>
      <c r="J112" s="192">
        <f>ROUND(I112*H112,2)</f>
        <v>0</v>
      </c>
      <c r="K112" s="193"/>
      <c r="L112" s="37"/>
      <c r="M112" s="194" t="s">
        <v>19</v>
      </c>
      <c r="N112" s="195" t="s">
        <v>44</v>
      </c>
      <c r="O112" s="62"/>
      <c r="P112" s="196">
        <f>O112*H112</f>
        <v>0</v>
      </c>
      <c r="Q112" s="196">
        <v>0</v>
      </c>
      <c r="R112" s="196">
        <f>Q112*H112</f>
        <v>0</v>
      </c>
      <c r="S112" s="196">
        <v>2.2000000000000002</v>
      </c>
      <c r="T112" s="197">
        <f>S112*H112</f>
        <v>27.060000000000002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98" t="s">
        <v>162</v>
      </c>
      <c r="AT112" s="198" t="s">
        <v>158</v>
      </c>
      <c r="AU112" s="198" t="s">
        <v>83</v>
      </c>
      <c r="AY112" s="15" t="s">
        <v>156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15" t="s">
        <v>81</v>
      </c>
      <c r="BK112" s="199">
        <f>ROUND(I112*H112,2)</f>
        <v>0</v>
      </c>
      <c r="BL112" s="15" t="s">
        <v>162</v>
      </c>
      <c r="BM112" s="198" t="s">
        <v>517</v>
      </c>
    </row>
    <row r="113" spans="1:65" s="12" customFormat="1" ht="22.9" customHeight="1">
      <c r="B113" s="170"/>
      <c r="C113" s="171"/>
      <c r="D113" s="172" t="s">
        <v>72</v>
      </c>
      <c r="E113" s="184" t="s">
        <v>241</v>
      </c>
      <c r="F113" s="184" t="s">
        <v>242</v>
      </c>
      <c r="G113" s="171"/>
      <c r="H113" s="171"/>
      <c r="I113" s="174"/>
      <c r="J113" s="185">
        <f>BK113</f>
        <v>0</v>
      </c>
      <c r="K113" s="171"/>
      <c r="L113" s="176"/>
      <c r="M113" s="177"/>
      <c r="N113" s="178"/>
      <c r="O113" s="178"/>
      <c r="P113" s="179">
        <f>SUM(P114:P120)</f>
        <v>0</v>
      </c>
      <c r="Q113" s="178"/>
      <c r="R113" s="179">
        <f>SUM(R114:R120)</f>
        <v>0</v>
      </c>
      <c r="S113" s="178"/>
      <c r="T113" s="180">
        <f>SUM(T114:T120)</f>
        <v>0</v>
      </c>
      <c r="AR113" s="181" t="s">
        <v>81</v>
      </c>
      <c r="AT113" s="182" t="s">
        <v>72</v>
      </c>
      <c r="AU113" s="182" t="s">
        <v>81</v>
      </c>
      <c r="AY113" s="181" t="s">
        <v>156</v>
      </c>
      <c r="BK113" s="183">
        <f>SUM(BK114:BK120)</f>
        <v>0</v>
      </c>
    </row>
    <row r="114" spans="1:65" s="2" customFormat="1" ht="16.5" customHeight="1">
      <c r="A114" s="32"/>
      <c r="B114" s="33"/>
      <c r="C114" s="186" t="s">
        <v>370</v>
      </c>
      <c r="D114" s="186" t="s">
        <v>158</v>
      </c>
      <c r="E114" s="187" t="s">
        <v>379</v>
      </c>
      <c r="F114" s="188" t="s">
        <v>518</v>
      </c>
      <c r="G114" s="189" t="s">
        <v>195</v>
      </c>
      <c r="H114" s="190">
        <v>109.883</v>
      </c>
      <c r="I114" s="191"/>
      <c r="J114" s="192">
        <f t="shared" ref="J114:J120" si="10">ROUND(I114*H114,2)</f>
        <v>0</v>
      </c>
      <c r="K114" s="193"/>
      <c r="L114" s="37"/>
      <c r="M114" s="194" t="s">
        <v>19</v>
      </c>
      <c r="N114" s="195" t="s">
        <v>44</v>
      </c>
      <c r="O114" s="62"/>
      <c r="P114" s="196">
        <f t="shared" ref="P114:P120" si="11">O114*H114</f>
        <v>0</v>
      </c>
      <c r="Q114" s="196">
        <v>0</v>
      </c>
      <c r="R114" s="196">
        <f t="shared" ref="R114:R120" si="12">Q114*H114</f>
        <v>0</v>
      </c>
      <c r="S114" s="196">
        <v>0</v>
      </c>
      <c r="T114" s="197">
        <f t="shared" ref="T114:T120" si="13"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98" t="s">
        <v>162</v>
      </c>
      <c r="AT114" s="198" t="s">
        <v>158</v>
      </c>
      <c r="AU114" s="198" t="s">
        <v>83</v>
      </c>
      <c r="AY114" s="15" t="s">
        <v>156</v>
      </c>
      <c r="BE114" s="199">
        <f t="shared" ref="BE114:BE120" si="14">IF(N114="základní",J114,0)</f>
        <v>0</v>
      </c>
      <c r="BF114" s="199">
        <f t="shared" ref="BF114:BF120" si="15">IF(N114="snížená",J114,0)</f>
        <v>0</v>
      </c>
      <c r="BG114" s="199">
        <f t="shared" ref="BG114:BG120" si="16">IF(N114="zákl. přenesená",J114,0)</f>
        <v>0</v>
      </c>
      <c r="BH114" s="199">
        <f t="shared" ref="BH114:BH120" si="17">IF(N114="sníž. přenesená",J114,0)</f>
        <v>0</v>
      </c>
      <c r="BI114" s="199">
        <f t="shared" ref="BI114:BI120" si="18">IF(N114="nulová",J114,0)</f>
        <v>0</v>
      </c>
      <c r="BJ114" s="15" t="s">
        <v>81</v>
      </c>
      <c r="BK114" s="199">
        <f t="shared" ref="BK114:BK120" si="19">ROUND(I114*H114,2)</f>
        <v>0</v>
      </c>
      <c r="BL114" s="15" t="s">
        <v>162</v>
      </c>
      <c r="BM114" s="198" t="s">
        <v>519</v>
      </c>
    </row>
    <row r="115" spans="1:65" s="2" customFormat="1" ht="16.5" customHeight="1">
      <c r="A115" s="32"/>
      <c r="B115" s="33"/>
      <c r="C115" s="186" t="s">
        <v>374</v>
      </c>
      <c r="D115" s="186" t="s">
        <v>158</v>
      </c>
      <c r="E115" s="187" t="s">
        <v>383</v>
      </c>
      <c r="F115" s="188" t="s">
        <v>384</v>
      </c>
      <c r="G115" s="189" t="s">
        <v>195</v>
      </c>
      <c r="H115" s="190">
        <v>109.883</v>
      </c>
      <c r="I115" s="191"/>
      <c r="J115" s="192">
        <f t="shared" si="10"/>
        <v>0</v>
      </c>
      <c r="K115" s="193"/>
      <c r="L115" s="37"/>
      <c r="M115" s="194" t="s">
        <v>19</v>
      </c>
      <c r="N115" s="195" t="s">
        <v>44</v>
      </c>
      <c r="O115" s="62"/>
      <c r="P115" s="196">
        <f t="shared" si="11"/>
        <v>0</v>
      </c>
      <c r="Q115" s="196">
        <v>0</v>
      </c>
      <c r="R115" s="196">
        <f t="shared" si="12"/>
        <v>0</v>
      </c>
      <c r="S115" s="196">
        <v>0</v>
      </c>
      <c r="T115" s="197">
        <f t="shared" si="13"/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98" t="s">
        <v>162</v>
      </c>
      <c r="AT115" s="198" t="s">
        <v>158</v>
      </c>
      <c r="AU115" s="198" t="s">
        <v>83</v>
      </c>
      <c r="AY115" s="15" t="s">
        <v>156</v>
      </c>
      <c r="BE115" s="199">
        <f t="shared" si="14"/>
        <v>0</v>
      </c>
      <c r="BF115" s="199">
        <f t="shared" si="15"/>
        <v>0</v>
      </c>
      <c r="BG115" s="199">
        <f t="shared" si="16"/>
        <v>0</v>
      </c>
      <c r="BH115" s="199">
        <f t="shared" si="17"/>
        <v>0</v>
      </c>
      <c r="BI115" s="199">
        <f t="shared" si="18"/>
        <v>0</v>
      </c>
      <c r="BJ115" s="15" t="s">
        <v>81</v>
      </c>
      <c r="BK115" s="199">
        <f t="shared" si="19"/>
        <v>0</v>
      </c>
      <c r="BL115" s="15" t="s">
        <v>162</v>
      </c>
      <c r="BM115" s="198" t="s">
        <v>520</v>
      </c>
    </row>
    <row r="116" spans="1:65" s="2" customFormat="1" ht="24" customHeight="1">
      <c r="A116" s="32"/>
      <c r="B116" s="33"/>
      <c r="C116" s="186" t="s">
        <v>378</v>
      </c>
      <c r="D116" s="186" t="s">
        <v>158</v>
      </c>
      <c r="E116" s="187" t="s">
        <v>386</v>
      </c>
      <c r="F116" s="188" t="s">
        <v>387</v>
      </c>
      <c r="G116" s="189" t="s">
        <v>195</v>
      </c>
      <c r="H116" s="190">
        <v>0.1</v>
      </c>
      <c r="I116" s="191"/>
      <c r="J116" s="192">
        <f t="shared" si="10"/>
        <v>0</v>
      </c>
      <c r="K116" s="193"/>
      <c r="L116" s="37"/>
      <c r="M116" s="194" t="s">
        <v>19</v>
      </c>
      <c r="N116" s="195" t="s">
        <v>44</v>
      </c>
      <c r="O116" s="62"/>
      <c r="P116" s="196">
        <f t="shared" si="11"/>
        <v>0</v>
      </c>
      <c r="Q116" s="196">
        <v>0</v>
      </c>
      <c r="R116" s="196">
        <f t="shared" si="12"/>
        <v>0</v>
      </c>
      <c r="S116" s="196">
        <v>0</v>
      </c>
      <c r="T116" s="197">
        <f t="shared" si="13"/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98" t="s">
        <v>162</v>
      </c>
      <c r="AT116" s="198" t="s">
        <v>158</v>
      </c>
      <c r="AU116" s="198" t="s">
        <v>83</v>
      </c>
      <c r="AY116" s="15" t="s">
        <v>156</v>
      </c>
      <c r="BE116" s="199">
        <f t="shared" si="14"/>
        <v>0</v>
      </c>
      <c r="BF116" s="199">
        <f t="shared" si="15"/>
        <v>0</v>
      </c>
      <c r="BG116" s="199">
        <f t="shared" si="16"/>
        <v>0</v>
      </c>
      <c r="BH116" s="199">
        <f t="shared" si="17"/>
        <v>0</v>
      </c>
      <c r="BI116" s="199">
        <f t="shared" si="18"/>
        <v>0</v>
      </c>
      <c r="BJ116" s="15" t="s">
        <v>81</v>
      </c>
      <c r="BK116" s="199">
        <f t="shared" si="19"/>
        <v>0</v>
      </c>
      <c r="BL116" s="15" t="s">
        <v>162</v>
      </c>
      <c r="BM116" s="198" t="s">
        <v>521</v>
      </c>
    </row>
    <row r="117" spans="1:65" s="2" customFormat="1" ht="16.5" customHeight="1">
      <c r="A117" s="32"/>
      <c r="B117" s="33"/>
      <c r="C117" s="186" t="s">
        <v>382</v>
      </c>
      <c r="D117" s="186" t="s">
        <v>158</v>
      </c>
      <c r="E117" s="187" t="s">
        <v>244</v>
      </c>
      <c r="F117" s="188" t="s">
        <v>245</v>
      </c>
      <c r="G117" s="189" t="s">
        <v>195</v>
      </c>
      <c r="H117" s="190">
        <v>109.883</v>
      </c>
      <c r="I117" s="191"/>
      <c r="J117" s="192">
        <f t="shared" si="10"/>
        <v>0</v>
      </c>
      <c r="K117" s="193"/>
      <c r="L117" s="37"/>
      <c r="M117" s="194" t="s">
        <v>19</v>
      </c>
      <c r="N117" s="195" t="s">
        <v>44</v>
      </c>
      <c r="O117" s="62"/>
      <c r="P117" s="196">
        <f t="shared" si="11"/>
        <v>0</v>
      </c>
      <c r="Q117" s="196">
        <v>0</v>
      </c>
      <c r="R117" s="196">
        <f t="shared" si="12"/>
        <v>0</v>
      </c>
      <c r="S117" s="196">
        <v>0</v>
      </c>
      <c r="T117" s="197">
        <f t="shared" si="13"/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8" t="s">
        <v>162</v>
      </c>
      <c r="AT117" s="198" t="s">
        <v>158</v>
      </c>
      <c r="AU117" s="198" t="s">
        <v>83</v>
      </c>
      <c r="AY117" s="15" t="s">
        <v>156</v>
      </c>
      <c r="BE117" s="199">
        <f t="shared" si="14"/>
        <v>0</v>
      </c>
      <c r="BF117" s="199">
        <f t="shared" si="15"/>
        <v>0</v>
      </c>
      <c r="BG117" s="199">
        <f t="shared" si="16"/>
        <v>0</v>
      </c>
      <c r="BH117" s="199">
        <f t="shared" si="17"/>
        <v>0</v>
      </c>
      <c r="BI117" s="199">
        <f t="shared" si="18"/>
        <v>0</v>
      </c>
      <c r="BJ117" s="15" t="s">
        <v>81</v>
      </c>
      <c r="BK117" s="199">
        <f t="shared" si="19"/>
        <v>0</v>
      </c>
      <c r="BL117" s="15" t="s">
        <v>162</v>
      </c>
      <c r="BM117" s="198" t="s">
        <v>522</v>
      </c>
    </row>
    <row r="118" spans="1:65" s="2" customFormat="1" ht="24" customHeight="1">
      <c r="A118" s="32"/>
      <c r="B118" s="33"/>
      <c r="C118" s="186" t="s">
        <v>7</v>
      </c>
      <c r="D118" s="186" t="s">
        <v>158</v>
      </c>
      <c r="E118" s="187" t="s">
        <v>248</v>
      </c>
      <c r="F118" s="188" t="s">
        <v>249</v>
      </c>
      <c r="G118" s="189" t="s">
        <v>195</v>
      </c>
      <c r="H118" s="190">
        <v>2087.777</v>
      </c>
      <c r="I118" s="191"/>
      <c r="J118" s="192">
        <f t="shared" si="10"/>
        <v>0</v>
      </c>
      <c r="K118" s="193"/>
      <c r="L118" s="37"/>
      <c r="M118" s="194" t="s">
        <v>19</v>
      </c>
      <c r="N118" s="195" t="s">
        <v>44</v>
      </c>
      <c r="O118" s="62"/>
      <c r="P118" s="196">
        <f t="shared" si="11"/>
        <v>0</v>
      </c>
      <c r="Q118" s="196">
        <v>0</v>
      </c>
      <c r="R118" s="196">
        <f t="shared" si="12"/>
        <v>0</v>
      </c>
      <c r="S118" s="196">
        <v>0</v>
      </c>
      <c r="T118" s="197">
        <f t="shared" si="13"/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98" t="s">
        <v>162</v>
      </c>
      <c r="AT118" s="198" t="s">
        <v>158</v>
      </c>
      <c r="AU118" s="198" t="s">
        <v>83</v>
      </c>
      <c r="AY118" s="15" t="s">
        <v>156</v>
      </c>
      <c r="BE118" s="199">
        <f t="shared" si="14"/>
        <v>0</v>
      </c>
      <c r="BF118" s="199">
        <f t="shared" si="15"/>
        <v>0</v>
      </c>
      <c r="BG118" s="199">
        <f t="shared" si="16"/>
        <v>0</v>
      </c>
      <c r="BH118" s="199">
        <f t="shared" si="17"/>
        <v>0</v>
      </c>
      <c r="BI118" s="199">
        <f t="shared" si="18"/>
        <v>0</v>
      </c>
      <c r="BJ118" s="15" t="s">
        <v>81</v>
      </c>
      <c r="BK118" s="199">
        <f t="shared" si="19"/>
        <v>0</v>
      </c>
      <c r="BL118" s="15" t="s">
        <v>162</v>
      </c>
      <c r="BM118" s="198" t="s">
        <v>523</v>
      </c>
    </row>
    <row r="119" spans="1:65" s="2" customFormat="1" ht="24" customHeight="1">
      <c r="A119" s="32"/>
      <c r="B119" s="33"/>
      <c r="C119" s="186" t="s">
        <v>389</v>
      </c>
      <c r="D119" s="186" t="s">
        <v>158</v>
      </c>
      <c r="E119" s="187" t="s">
        <v>524</v>
      </c>
      <c r="F119" s="188" t="s">
        <v>525</v>
      </c>
      <c r="G119" s="189" t="s">
        <v>195</v>
      </c>
      <c r="H119" s="190">
        <v>108.783</v>
      </c>
      <c r="I119" s="191"/>
      <c r="J119" s="192">
        <f t="shared" si="10"/>
        <v>0</v>
      </c>
      <c r="K119" s="193"/>
      <c r="L119" s="37"/>
      <c r="M119" s="194" t="s">
        <v>19</v>
      </c>
      <c r="N119" s="195" t="s">
        <v>44</v>
      </c>
      <c r="O119" s="62"/>
      <c r="P119" s="196">
        <f t="shared" si="11"/>
        <v>0</v>
      </c>
      <c r="Q119" s="196">
        <v>0</v>
      </c>
      <c r="R119" s="196">
        <f t="shared" si="12"/>
        <v>0</v>
      </c>
      <c r="S119" s="196">
        <v>0</v>
      </c>
      <c r="T119" s="197">
        <f t="shared" si="13"/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8" t="s">
        <v>162</v>
      </c>
      <c r="AT119" s="198" t="s">
        <v>158</v>
      </c>
      <c r="AU119" s="198" t="s">
        <v>83</v>
      </c>
      <c r="AY119" s="15" t="s">
        <v>156</v>
      </c>
      <c r="BE119" s="199">
        <f t="shared" si="14"/>
        <v>0</v>
      </c>
      <c r="BF119" s="199">
        <f t="shared" si="15"/>
        <v>0</v>
      </c>
      <c r="BG119" s="199">
        <f t="shared" si="16"/>
        <v>0</v>
      </c>
      <c r="BH119" s="199">
        <f t="shared" si="17"/>
        <v>0</v>
      </c>
      <c r="BI119" s="199">
        <f t="shared" si="18"/>
        <v>0</v>
      </c>
      <c r="BJ119" s="15" t="s">
        <v>81</v>
      </c>
      <c r="BK119" s="199">
        <f t="shared" si="19"/>
        <v>0</v>
      </c>
      <c r="BL119" s="15" t="s">
        <v>162</v>
      </c>
      <c r="BM119" s="198" t="s">
        <v>526</v>
      </c>
    </row>
    <row r="120" spans="1:65" s="2" customFormat="1" ht="24" customHeight="1">
      <c r="A120" s="32"/>
      <c r="B120" s="33"/>
      <c r="C120" s="186" t="s">
        <v>393</v>
      </c>
      <c r="D120" s="186" t="s">
        <v>158</v>
      </c>
      <c r="E120" s="187" t="s">
        <v>252</v>
      </c>
      <c r="F120" s="188" t="s">
        <v>253</v>
      </c>
      <c r="G120" s="189" t="s">
        <v>195</v>
      </c>
      <c r="H120" s="190">
        <v>1</v>
      </c>
      <c r="I120" s="191"/>
      <c r="J120" s="192">
        <f t="shared" si="10"/>
        <v>0</v>
      </c>
      <c r="K120" s="193"/>
      <c r="L120" s="37"/>
      <c r="M120" s="194" t="s">
        <v>19</v>
      </c>
      <c r="N120" s="195" t="s">
        <v>44</v>
      </c>
      <c r="O120" s="62"/>
      <c r="P120" s="196">
        <f t="shared" si="11"/>
        <v>0</v>
      </c>
      <c r="Q120" s="196">
        <v>0</v>
      </c>
      <c r="R120" s="196">
        <f t="shared" si="12"/>
        <v>0</v>
      </c>
      <c r="S120" s="196">
        <v>0</v>
      </c>
      <c r="T120" s="197">
        <f t="shared" si="13"/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8" t="s">
        <v>162</v>
      </c>
      <c r="AT120" s="198" t="s">
        <v>158</v>
      </c>
      <c r="AU120" s="198" t="s">
        <v>83</v>
      </c>
      <c r="AY120" s="15" t="s">
        <v>156</v>
      </c>
      <c r="BE120" s="199">
        <f t="shared" si="14"/>
        <v>0</v>
      </c>
      <c r="BF120" s="199">
        <f t="shared" si="15"/>
        <v>0</v>
      </c>
      <c r="BG120" s="199">
        <f t="shared" si="16"/>
        <v>0</v>
      </c>
      <c r="BH120" s="199">
        <f t="shared" si="17"/>
        <v>0</v>
      </c>
      <c r="BI120" s="199">
        <f t="shared" si="18"/>
        <v>0</v>
      </c>
      <c r="BJ120" s="15" t="s">
        <v>81</v>
      </c>
      <c r="BK120" s="199">
        <f t="shared" si="19"/>
        <v>0</v>
      </c>
      <c r="BL120" s="15" t="s">
        <v>162</v>
      </c>
      <c r="BM120" s="198" t="s">
        <v>527</v>
      </c>
    </row>
    <row r="121" spans="1:65" s="12" customFormat="1" ht="25.9" customHeight="1">
      <c r="B121" s="170"/>
      <c r="C121" s="171"/>
      <c r="D121" s="172" t="s">
        <v>72</v>
      </c>
      <c r="E121" s="173" t="s">
        <v>263</v>
      </c>
      <c r="F121" s="173" t="s">
        <v>264</v>
      </c>
      <c r="G121" s="171"/>
      <c r="H121" s="171"/>
      <c r="I121" s="174"/>
      <c r="J121" s="175">
        <f>BK121</f>
        <v>0</v>
      </c>
      <c r="K121" s="171"/>
      <c r="L121" s="176"/>
      <c r="M121" s="177"/>
      <c r="N121" s="178"/>
      <c r="O121" s="178"/>
      <c r="P121" s="179">
        <f>P122+P124+P129</f>
        <v>0</v>
      </c>
      <c r="Q121" s="178"/>
      <c r="R121" s="179">
        <f>R122+R124+R129</f>
        <v>5.0000000000000002E-5</v>
      </c>
      <c r="S121" s="178"/>
      <c r="T121" s="180">
        <f>T122+T124+T129</f>
        <v>0.80513500000000005</v>
      </c>
      <c r="AR121" s="181" t="s">
        <v>83</v>
      </c>
      <c r="AT121" s="182" t="s">
        <v>72</v>
      </c>
      <c r="AU121" s="182" t="s">
        <v>73</v>
      </c>
      <c r="AY121" s="181" t="s">
        <v>156</v>
      </c>
      <c r="BK121" s="183">
        <f>BK122+BK124+BK129</f>
        <v>0</v>
      </c>
    </row>
    <row r="122" spans="1:65" s="12" customFormat="1" ht="22.9" customHeight="1">
      <c r="B122" s="170"/>
      <c r="C122" s="171"/>
      <c r="D122" s="172" t="s">
        <v>72</v>
      </c>
      <c r="E122" s="184" t="s">
        <v>401</v>
      </c>
      <c r="F122" s="184" t="s">
        <v>402</v>
      </c>
      <c r="G122" s="171"/>
      <c r="H122" s="171"/>
      <c r="I122" s="174"/>
      <c r="J122" s="185">
        <f>BK122</f>
        <v>0</v>
      </c>
      <c r="K122" s="171"/>
      <c r="L122" s="176"/>
      <c r="M122" s="177"/>
      <c r="N122" s="178"/>
      <c r="O122" s="178"/>
      <c r="P122" s="179">
        <f>P123</f>
        <v>0</v>
      </c>
      <c r="Q122" s="178"/>
      <c r="R122" s="179">
        <f>R123</f>
        <v>0</v>
      </c>
      <c r="S122" s="178"/>
      <c r="T122" s="180">
        <f>T123</f>
        <v>0.63756000000000002</v>
      </c>
      <c r="AR122" s="181" t="s">
        <v>83</v>
      </c>
      <c r="AT122" s="182" t="s">
        <v>72</v>
      </c>
      <c r="AU122" s="182" t="s">
        <v>81</v>
      </c>
      <c r="AY122" s="181" t="s">
        <v>156</v>
      </c>
      <c r="BK122" s="183">
        <f>BK123</f>
        <v>0</v>
      </c>
    </row>
    <row r="123" spans="1:65" s="2" customFormat="1" ht="16.5" customHeight="1">
      <c r="A123" s="32"/>
      <c r="B123" s="33"/>
      <c r="C123" s="186" t="s">
        <v>395</v>
      </c>
      <c r="D123" s="186" t="s">
        <v>158</v>
      </c>
      <c r="E123" s="187" t="s">
        <v>528</v>
      </c>
      <c r="F123" s="188" t="s">
        <v>529</v>
      </c>
      <c r="G123" s="189" t="s">
        <v>161</v>
      </c>
      <c r="H123" s="190">
        <v>45.54</v>
      </c>
      <c r="I123" s="191"/>
      <c r="J123" s="192">
        <f>ROUND(I123*H123,2)</f>
        <v>0</v>
      </c>
      <c r="K123" s="193"/>
      <c r="L123" s="37"/>
      <c r="M123" s="194" t="s">
        <v>19</v>
      </c>
      <c r="N123" s="195" t="s">
        <v>44</v>
      </c>
      <c r="O123" s="62"/>
      <c r="P123" s="196">
        <f>O123*H123</f>
        <v>0</v>
      </c>
      <c r="Q123" s="196">
        <v>0</v>
      </c>
      <c r="R123" s="196">
        <f>Q123*H123</f>
        <v>0</v>
      </c>
      <c r="S123" s="196">
        <v>1.4E-2</v>
      </c>
      <c r="T123" s="197">
        <f>S123*H123</f>
        <v>0.63756000000000002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8" t="s">
        <v>270</v>
      </c>
      <c r="AT123" s="198" t="s">
        <v>158</v>
      </c>
      <c r="AU123" s="198" t="s">
        <v>83</v>
      </c>
      <c r="AY123" s="15" t="s">
        <v>156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5" t="s">
        <v>81</v>
      </c>
      <c r="BK123" s="199">
        <f>ROUND(I123*H123,2)</f>
        <v>0</v>
      </c>
      <c r="BL123" s="15" t="s">
        <v>270</v>
      </c>
      <c r="BM123" s="198" t="s">
        <v>530</v>
      </c>
    </row>
    <row r="124" spans="1:65" s="12" customFormat="1" ht="22.9" customHeight="1">
      <c r="B124" s="170"/>
      <c r="C124" s="171"/>
      <c r="D124" s="172" t="s">
        <v>72</v>
      </c>
      <c r="E124" s="184" t="s">
        <v>418</v>
      </c>
      <c r="F124" s="184" t="s">
        <v>419</v>
      </c>
      <c r="G124" s="171"/>
      <c r="H124" s="171"/>
      <c r="I124" s="174"/>
      <c r="J124" s="185">
        <f>BK124</f>
        <v>0</v>
      </c>
      <c r="K124" s="171"/>
      <c r="L124" s="176"/>
      <c r="M124" s="177"/>
      <c r="N124" s="178"/>
      <c r="O124" s="178"/>
      <c r="P124" s="179">
        <f>SUM(P125:P128)</f>
        <v>0</v>
      </c>
      <c r="Q124" s="178"/>
      <c r="R124" s="179">
        <f>SUM(R125:R128)</f>
        <v>0</v>
      </c>
      <c r="S124" s="178"/>
      <c r="T124" s="180">
        <f>SUM(T125:T128)</f>
        <v>6.7574999999999996E-2</v>
      </c>
      <c r="AR124" s="181" t="s">
        <v>83</v>
      </c>
      <c r="AT124" s="182" t="s">
        <v>72</v>
      </c>
      <c r="AU124" s="182" t="s">
        <v>81</v>
      </c>
      <c r="AY124" s="181" t="s">
        <v>156</v>
      </c>
      <c r="BK124" s="183">
        <f>SUM(BK125:BK128)</f>
        <v>0</v>
      </c>
    </row>
    <row r="125" spans="1:65" s="2" customFormat="1" ht="16.5" customHeight="1">
      <c r="A125" s="32"/>
      <c r="B125" s="33"/>
      <c r="C125" s="186" t="s">
        <v>397</v>
      </c>
      <c r="D125" s="186" t="s">
        <v>158</v>
      </c>
      <c r="E125" s="187" t="s">
        <v>424</v>
      </c>
      <c r="F125" s="188" t="s">
        <v>425</v>
      </c>
      <c r="G125" s="189" t="s">
        <v>275</v>
      </c>
      <c r="H125" s="190">
        <v>7.5</v>
      </c>
      <c r="I125" s="191"/>
      <c r="J125" s="192">
        <f>ROUND(I125*H125,2)</f>
        <v>0</v>
      </c>
      <c r="K125" s="193"/>
      <c r="L125" s="37"/>
      <c r="M125" s="194" t="s">
        <v>19</v>
      </c>
      <c r="N125" s="195" t="s">
        <v>44</v>
      </c>
      <c r="O125" s="62"/>
      <c r="P125" s="196">
        <f>O125*H125</f>
        <v>0</v>
      </c>
      <c r="Q125" s="196">
        <v>0</v>
      </c>
      <c r="R125" s="196">
        <f>Q125*H125</f>
        <v>0</v>
      </c>
      <c r="S125" s="196">
        <v>1.7700000000000001E-3</v>
      </c>
      <c r="T125" s="197">
        <f>S125*H125</f>
        <v>1.3275E-2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8" t="s">
        <v>270</v>
      </c>
      <c r="AT125" s="198" t="s">
        <v>158</v>
      </c>
      <c r="AU125" s="198" t="s">
        <v>83</v>
      </c>
      <c r="AY125" s="15" t="s">
        <v>156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5" t="s">
        <v>81</v>
      </c>
      <c r="BK125" s="199">
        <f>ROUND(I125*H125,2)</f>
        <v>0</v>
      </c>
      <c r="BL125" s="15" t="s">
        <v>270</v>
      </c>
      <c r="BM125" s="198" t="s">
        <v>531</v>
      </c>
    </row>
    <row r="126" spans="1:65" s="2" customFormat="1" ht="16.5" customHeight="1">
      <c r="A126" s="32"/>
      <c r="B126" s="33"/>
      <c r="C126" s="186" t="s">
        <v>399</v>
      </c>
      <c r="D126" s="186" t="s">
        <v>158</v>
      </c>
      <c r="E126" s="187" t="s">
        <v>428</v>
      </c>
      <c r="F126" s="188" t="s">
        <v>429</v>
      </c>
      <c r="G126" s="189" t="s">
        <v>275</v>
      </c>
      <c r="H126" s="190">
        <v>11</v>
      </c>
      <c r="I126" s="191"/>
      <c r="J126" s="192">
        <f>ROUND(I126*H126,2)</f>
        <v>0</v>
      </c>
      <c r="K126" s="193"/>
      <c r="L126" s="37"/>
      <c r="M126" s="194" t="s">
        <v>19</v>
      </c>
      <c r="N126" s="195" t="s">
        <v>44</v>
      </c>
      <c r="O126" s="62"/>
      <c r="P126" s="196">
        <f>O126*H126</f>
        <v>0</v>
      </c>
      <c r="Q126" s="196">
        <v>0</v>
      </c>
      <c r="R126" s="196">
        <f>Q126*H126</f>
        <v>0</v>
      </c>
      <c r="S126" s="196">
        <v>1.91E-3</v>
      </c>
      <c r="T126" s="197">
        <f>S126*H126</f>
        <v>2.1010000000000001E-2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8" t="s">
        <v>270</v>
      </c>
      <c r="AT126" s="198" t="s">
        <v>158</v>
      </c>
      <c r="AU126" s="198" t="s">
        <v>83</v>
      </c>
      <c r="AY126" s="15" t="s">
        <v>156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5" t="s">
        <v>81</v>
      </c>
      <c r="BK126" s="199">
        <f>ROUND(I126*H126,2)</f>
        <v>0</v>
      </c>
      <c r="BL126" s="15" t="s">
        <v>270</v>
      </c>
      <c r="BM126" s="198" t="s">
        <v>532</v>
      </c>
    </row>
    <row r="127" spans="1:65" s="2" customFormat="1" ht="16.5" customHeight="1">
      <c r="A127" s="32"/>
      <c r="B127" s="33"/>
      <c r="C127" s="186" t="s">
        <v>251</v>
      </c>
      <c r="D127" s="186" t="s">
        <v>158</v>
      </c>
      <c r="E127" s="187" t="s">
        <v>533</v>
      </c>
      <c r="F127" s="188" t="s">
        <v>534</v>
      </c>
      <c r="G127" s="189" t="s">
        <v>275</v>
      </c>
      <c r="H127" s="190">
        <v>7.5</v>
      </c>
      <c r="I127" s="191"/>
      <c r="J127" s="192">
        <f>ROUND(I127*H127,2)</f>
        <v>0</v>
      </c>
      <c r="K127" s="193"/>
      <c r="L127" s="37"/>
      <c r="M127" s="194" t="s">
        <v>19</v>
      </c>
      <c r="N127" s="195" t="s">
        <v>44</v>
      </c>
      <c r="O127" s="62"/>
      <c r="P127" s="196">
        <f>O127*H127</f>
        <v>0</v>
      </c>
      <c r="Q127" s="196">
        <v>0</v>
      </c>
      <c r="R127" s="196">
        <f>Q127*H127</f>
        <v>0</v>
      </c>
      <c r="S127" s="196">
        <v>2.5999999999999999E-3</v>
      </c>
      <c r="T127" s="197">
        <f>S127*H127</f>
        <v>1.95E-2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8" t="s">
        <v>270</v>
      </c>
      <c r="AT127" s="198" t="s">
        <v>158</v>
      </c>
      <c r="AU127" s="198" t="s">
        <v>83</v>
      </c>
      <c r="AY127" s="15" t="s">
        <v>156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5" t="s">
        <v>81</v>
      </c>
      <c r="BK127" s="199">
        <f>ROUND(I127*H127,2)</f>
        <v>0</v>
      </c>
      <c r="BL127" s="15" t="s">
        <v>270</v>
      </c>
      <c r="BM127" s="198" t="s">
        <v>535</v>
      </c>
    </row>
    <row r="128" spans="1:65" s="2" customFormat="1" ht="16.5" customHeight="1">
      <c r="A128" s="32"/>
      <c r="B128" s="33"/>
      <c r="C128" s="186" t="s">
        <v>255</v>
      </c>
      <c r="D128" s="186" t="s">
        <v>158</v>
      </c>
      <c r="E128" s="187" t="s">
        <v>536</v>
      </c>
      <c r="F128" s="188" t="s">
        <v>537</v>
      </c>
      <c r="G128" s="189" t="s">
        <v>275</v>
      </c>
      <c r="H128" s="190">
        <v>3.5</v>
      </c>
      <c r="I128" s="191"/>
      <c r="J128" s="192">
        <f>ROUND(I128*H128,2)</f>
        <v>0</v>
      </c>
      <c r="K128" s="193"/>
      <c r="L128" s="37"/>
      <c r="M128" s="194" t="s">
        <v>19</v>
      </c>
      <c r="N128" s="195" t="s">
        <v>44</v>
      </c>
      <c r="O128" s="62"/>
      <c r="P128" s="196">
        <f>O128*H128</f>
        <v>0</v>
      </c>
      <c r="Q128" s="196">
        <v>0</v>
      </c>
      <c r="R128" s="196">
        <f>Q128*H128</f>
        <v>0</v>
      </c>
      <c r="S128" s="196">
        <v>3.9399999999999999E-3</v>
      </c>
      <c r="T128" s="197">
        <f>S128*H128</f>
        <v>1.379E-2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8" t="s">
        <v>270</v>
      </c>
      <c r="AT128" s="198" t="s">
        <v>158</v>
      </c>
      <c r="AU128" s="198" t="s">
        <v>83</v>
      </c>
      <c r="AY128" s="15" t="s">
        <v>156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5" t="s">
        <v>81</v>
      </c>
      <c r="BK128" s="199">
        <f>ROUND(I128*H128,2)</f>
        <v>0</v>
      </c>
      <c r="BL128" s="15" t="s">
        <v>270</v>
      </c>
      <c r="BM128" s="198" t="s">
        <v>538</v>
      </c>
    </row>
    <row r="129" spans="1:65" s="12" customFormat="1" ht="22.9" customHeight="1">
      <c r="B129" s="170"/>
      <c r="C129" s="171"/>
      <c r="D129" s="172" t="s">
        <v>72</v>
      </c>
      <c r="E129" s="184" t="s">
        <v>277</v>
      </c>
      <c r="F129" s="184" t="s">
        <v>539</v>
      </c>
      <c r="G129" s="171"/>
      <c r="H129" s="171"/>
      <c r="I129" s="174"/>
      <c r="J129" s="185">
        <f>BK129</f>
        <v>0</v>
      </c>
      <c r="K129" s="171"/>
      <c r="L129" s="176"/>
      <c r="M129" s="177"/>
      <c r="N129" s="178"/>
      <c r="O129" s="178"/>
      <c r="P129" s="179">
        <f>SUM(P130:P131)</f>
        <v>0</v>
      </c>
      <c r="Q129" s="178"/>
      <c r="R129" s="179">
        <f>SUM(R130:R131)</f>
        <v>5.0000000000000002E-5</v>
      </c>
      <c r="S129" s="178"/>
      <c r="T129" s="180">
        <f>SUM(T130:T131)</f>
        <v>0.1</v>
      </c>
      <c r="AR129" s="181" t="s">
        <v>83</v>
      </c>
      <c r="AT129" s="182" t="s">
        <v>72</v>
      </c>
      <c r="AU129" s="182" t="s">
        <v>81</v>
      </c>
      <c r="AY129" s="181" t="s">
        <v>156</v>
      </c>
      <c r="BK129" s="183">
        <f>SUM(BK130:BK131)</f>
        <v>0</v>
      </c>
    </row>
    <row r="130" spans="1:65" s="2" customFormat="1" ht="36" customHeight="1">
      <c r="A130" s="32"/>
      <c r="B130" s="33"/>
      <c r="C130" s="186" t="s">
        <v>411</v>
      </c>
      <c r="D130" s="186" t="s">
        <v>158</v>
      </c>
      <c r="E130" s="187" t="s">
        <v>540</v>
      </c>
      <c r="F130" s="188" t="s">
        <v>541</v>
      </c>
      <c r="G130" s="189" t="s">
        <v>542</v>
      </c>
      <c r="H130" s="190">
        <v>1</v>
      </c>
      <c r="I130" s="191"/>
      <c r="J130" s="192">
        <f>ROUND(I130*H130,2)</f>
        <v>0</v>
      </c>
      <c r="K130" s="193"/>
      <c r="L130" s="37"/>
      <c r="M130" s="194" t="s">
        <v>19</v>
      </c>
      <c r="N130" s="195" t="s">
        <v>44</v>
      </c>
      <c r="O130" s="62"/>
      <c r="P130" s="196">
        <f>O130*H130</f>
        <v>0</v>
      </c>
      <c r="Q130" s="196">
        <v>5.0000000000000002E-5</v>
      </c>
      <c r="R130" s="196">
        <f>Q130*H130</f>
        <v>5.0000000000000002E-5</v>
      </c>
      <c r="S130" s="196">
        <v>0</v>
      </c>
      <c r="T130" s="197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8" t="s">
        <v>270</v>
      </c>
      <c r="AT130" s="198" t="s">
        <v>158</v>
      </c>
      <c r="AU130" s="198" t="s">
        <v>83</v>
      </c>
      <c r="AY130" s="15" t="s">
        <v>156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5" t="s">
        <v>81</v>
      </c>
      <c r="BK130" s="199">
        <f>ROUND(I130*H130,2)</f>
        <v>0</v>
      </c>
      <c r="BL130" s="15" t="s">
        <v>270</v>
      </c>
      <c r="BM130" s="198" t="s">
        <v>543</v>
      </c>
    </row>
    <row r="131" spans="1:65" s="2" customFormat="1" ht="24" customHeight="1">
      <c r="A131" s="32"/>
      <c r="B131" s="33"/>
      <c r="C131" s="186" t="s">
        <v>267</v>
      </c>
      <c r="D131" s="186" t="s">
        <v>158</v>
      </c>
      <c r="E131" s="187" t="s">
        <v>544</v>
      </c>
      <c r="F131" s="188" t="s">
        <v>545</v>
      </c>
      <c r="G131" s="189" t="s">
        <v>204</v>
      </c>
      <c r="H131" s="190">
        <v>100</v>
      </c>
      <c r="I131" s="191"/>
      <c r="J131" s="192">
        <f>ROUND(I131*H131,2)</f>
        <v>0</v>
      </c>
      <c r="K131" s="193"/>
      <c r="L131" s="37"/>
      <c r="M131" s="194" t="s">
        <v>19</v>
      </c>
      <c r="N131" s="195" t="s">
        <v>44</v>
      </c>
      <c r="O131" s="62"/>
      <c r="P131" s="196">
        <f>O131*H131</f>
        <v>0</v>
      </c>
      <c r="Q131" s="196">
        <v>0</v>
      </c>
      <c r="R131" s="196">
        <f>Q131*H131</f>
        <v>0</v>
      </c>
      <c r="S131" s="196">
        <v>1E-3</v>
      </c>
      <c r="T131" s="197">
        <f>S131*H131</f>
        <v>0.1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8" t="s">
        <v>270</v>
      </c>
      <c r="AT131" s="198" t="s">
        <v>158</v>
      </c>
      <c r="AU131" s="198" t="s">
        <v>83</v>
      </c>
      <c r="AY131" s="15" t="s">
        <v>156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5" t="s">
        <v>81</v>
      </c>
      <c r="BK131" s="199">
        <f>ROUND(I131*H131,2)</f>
        <v>0</v>
      </c>
      <c r="BL131" s="15" t="s">
        <v>270</v>
      </c>
      <c r="BM131" s="198" t="s">
        <v>546</v>
      </c>
    </row>
    <row r="132" spans="1:65" s="12" customFormat="1" ht="25.9" customHeight="1">
      <c r="B132" s="170"/>
      <c r="C132" s="171"/>
      <c r="D132" s="172" t="s">
        <v>72</v>
      </c>
      <c r="E132" s="173" t="s">
        <v>320</v>
      </c>
      <c r="F132" s="173" t="s">
        <v>321</v>
      </c>
      <c r="G132" s="171"/>
      <c r="H132" s="171"/>
      <c r="I132" s="174"/>
      <c r="J132" s="175">
        <f>BK132</f>
        <v>0</v>
      </c>
      <c r="K132" s="171"/>
      <c r="L132" s="176"/>
      <c r="M132" s="177"/>
      <c r="N132" s="178"/>
      <c r="O132" s="178"/>
      <c r="P132" s="179">
        <f>P133+P135+P138+P140+P142</f>
        <v>0</v>
      </c>
      <c r="Q132" s="178"/>
      <c r="R132" s="179">
        <f>R133+R135+R138+R140+R142</f>
        <v>0</v>
      </c>
      <c r="S132" s="178"/>
      <c r="T132" s="180">
        <f>T133+T135+T138+T140+T142</f>
        <v>0</v>
      </c>
      <c r="AR132" s="181" t="s">
        <v>175</v>
      </c>
      <c r="AT132" s="182" t="s">
        <v>72</v>
      </c>
      <c r="AU132" s="182" t="s">
        <v>73</v>
      </c>
      <c r="AY132" s="181" t="s">
        <v>156</v>
      </c>
      <c r="BK132" s="183">
        <f>BK133+BK135+BK138+BK140+BK142</f>
        <v>0</v>
      </c>
    </row>
    <row r="133" spans="1:65" s="12" customFormat="1" ht="22.9" customHeight="1">
      <c r="B133" s="170"/>
      <c r="C133" s="171"/>
      <c r="D133" s="172" t="s">
        <v>72</v>
      </c>
      <c r="E133" s="184" t="s">
        <v>322</v>
      </c>
      <c r="F133" s="184" t="s">
        <v>323</v>
      </c>
      <c r="G133" s="171"/>
      <c r="H133" s="171"/>
      <c r="I133" s="174"/>
      <c r="J133" s="185">
        <f>BK133</f>
        <v>0</v>
      </c>
      <c r="K133" s="171"/>
      <c r="L133" s="176"/>
      <c r="M133" s="177"/>
      <c r="N133" s="178"/>
      <c r="O133" s="178"/>
      <c r="P133" s="179">
        <f>P134</f>
        <v>0</v>
      </c>
      <c r="Q133" s="178"/>
      <c r="R133" s="179">
        <f>R134</f>
        <v>0</v>
      </c>
      <c r="S133" s="178"/>
      <c r="T133" s="180">
        <f>T134</f>
        <v>0</v>
      </c>
      <c r="AR133" s="181" t="s">
        <v>175</v>
      </c>
      <c r="AT133" s="182" t="s">
        <v>72</v>
      </c>
      <c r="AU133" s="182" t="s">
        <v>81</v>
      </c>
      <c r="AY133" s="181" t="s">
        <v>156</v>
      </c>
      <c r="BK133" s="183">
        <f>BK134</f>
        <v>0</v>
      </c>
    </row>
    <row r="134" spans="1:65" s="2" customFormat="1" ht="24" customHeight="1">
      <c r="A134" s="32"/>
      <c r="B134" s="33"/>
      <c r="C134" s="186" t="s">
        <v>272</v>
      </c>
      <c r="D134" s="186" t="s">
        <v>158</v>
      </c>
      <c r="E134" s="187" t="s">
        <v>325</v>
      </c>
      <c r="F134" s="188" t="s">
        <v>326</v>
      </c>
      <c r="G134" s="189" t="s">
        <v>327</v>
      </c>
      <c r="H134" s="190">
        <v>1</v>
      </c>
      <c r="I134" s="191"/>
      <c r="J134" s="192">
        <f>ROUND(I134*H134,2)</f>
        <v>0</v>
      </c>
      <c r="K134" s="193"/>
      <c r="L134" s="37"/>
      <c r="M134" s="194" t="s">
        <v>19</v>
      </c>
      <c r="N134" s="195" t="s">
        <v>44</v>
      </c>
      <c r="O134" s="62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8" t="s">
        <v>328</v>
      </c>
      <c r="AT134" s="198" t="s">
        <v>158</v>
      </c>
      <c r="AU134" s="198" t="s">
        <v>83</v>
      </c>
      <c r="AY134" s="15" t="s">
        <v>156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5" t="s">
        <v>81</v>
      </c>
      <c r="BK134" s="199">
        <f>ROUND(I134*H134,2)</f>
        <v>0</v>
      </c>
      <c r="BL134" s="15" t="s">
        <v>328</v>
      </c>
      <c r="BM134" s="198" t="s">
        <v>547</v>
      </c>
    </row>
    <row r="135" spans="1:65" s="12" customFormat="1" ht="22.9" customHeight="1">
      <c r="B135" s="170"/>
      <c r="C135" s="171"/>
      <c r="D135" s="172" t="s">
        <v>72</v>
      </c>
      <c r="E135" s="184" t="s">
        <v>548</v>
      </c>
      <c r="F135" s="184" t="s">
        <v>549</v>
      </c>
      <c r="G135" s="171"/>
      <c r="H135" s="171"/>
      <c r="I135" s="174"/>
      <c r="J135" s="185">
        <f>BK135</f>
        <v>0</v>
      </c>
      <c r="K135" s="171"/>
      <c r="L135" s="176"/>
      <c r="M135" s="177"/>
      <c r="N135" s="178"/>
      <c r="O135" s="178"/>
      <c r="P135" s="179">
        <f>SUM(P136:P137)</f>
        <v>0</v>
      </c>
      <c r="Q135" s="178"/>
      <c r="R135" s="179">
        <f>SUM(R136:R137)</f>
        <v>0</v>
      </c>
      <c r="S135" s="178"/>
      <c r="T135" s="180">
        <f>SUM(T136:T137)</f>
        <v>0</v>
      </c>
      <c r="AR135" s="181" t="s">
        <v>175</v>
      </c>
      <c r="AT135" s="182" t="s">
        <v>72</v>
      </c>
      <c r="AU135" s="182" t="s">
        <v>81</v>
      </c>
      <c r="AY135" s="181" t="s">
        <v>156</v>
      </c>
      <c r="BK135" s="183">
        <f>SUM(BK136:BK137)</f>
        <v>0</v>
      </c>
    </row>
    <row r="136" spans="1:65" s="2" customFormat="1" ht="24" customHeight="1">
      <c r="A136" s="32"/>
      <c r="B136" s="33"/>
      <c r="C136" s="186" t="s">
        <v>423</v>
      </c>
      <c r="D136" s="186" t="s">
        <v>158</v>
      </c>
      <c r="E136" s="187" t="s">
        <v>550</v>
      </c>
      <c r="F136" s="188" t="s">
        <v>551</v>
      </c>
      <c r="G136" s="189" t="s">
        <v>327</v>
      </c>
      <c r="H136" s="190">
        <v>4</v>
      </c>
      <c r="I136" s="191"/>
      <c r="J136" s="192">
        <f>ROUND(I136*H136,2)</f>
        <v>0</v>
      </c>
      <c r="K136" s="193"/>
      <c r="L136" s="37"/>
      <c r="M136" s="194" t="s">
        <v>19</v>
      </c>
      <c r="N136" s="195" t="s">
        <v>44</v>
      </c>
      <c r="O136" s="62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8" t="s">
        <v>328</v>
      </c>
      <c r="AT136" s="198" t="s">
        <v>158</v>
      </c>
      <c r="AU136" s="198" t="s">
        <v>83</v>
      </c>
      <c r="AY136" s="15" t="s">
        <v>156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5" t="s">
        <v>81</v>
      </c>
      <c r="BK136" s="199">
        <f>ROUND(I136*H136,2)</f>
        <v>0</v>
      </c>
      <c r="BL136" s="15" t="s">
        <v>328</v>
      </c>
      <c r="BM136" s="198" t="s">
        <v>552</v>
      </c>
    </row>
    <row r="137" spans="1:65" s="2" customFormat="1" ht="24" customHeight="1">
      <c r="A137" s="32"/>
      <c r="B137" s="33"/>
      <c r="C137" s="186" t="s">
        <v>427</v>
      </c>
      <c r="D137" s="186" t="s">
        <v>158</v>
      </c>
      <c r="E137" s="187" t="s">
        <v>553</v>
      </c>
      <c r="F137" s="188" t="s">
        <v>554</v>
      </c>
      <c r="G137" s="189" t="s">
        <v>327</v>
      </c>
      <c r="H137" s="190">
        <v>1</v>
      </c>
      <c r="I137" s="191"/>
      <c r="J137" s="192">
        <f>ROUND(I137*H137,2)</f>
        <v>0</v>
      </c>
      <c r="K137" s="193"/>
      <c r="L137" s="37"/>
      <c r="M137" s="194" t="s">
        <v>19</v>
      </c>
      <c r="N137" s="195" t="s">
        <v>44</v>
      </c>
      <c r="O137" s="62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8" t="s">
        <v>328</v>
      </c>
      <c r="AT137" s="198" t="s">
        <v>158</v>
      </c>
      <c r="AU137" s="198" t="s">
        <v>83</v>
      </c>
      <c r="AY137" s="15" t="s">
        <v>156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5" t="s">
        <v>81</v>
      </c>
      <c r="BK137" s="199">
        <f>ROUND(I137*H137,2)</f>
        <v>0</v>
      </c>
      <c r="BL137" s="15" t="s">
        <v>328</v>
      </c>
      <c r="BM137" s="198" t="s">
        <v>555</v>
      </c>
    </row>
    <row r="138" spans="1:65" s="12" customFormat="1" ht="22.9" customHeight="1">
      <c r="B138" s="170"/>
      <c r="C138" s="171"/>
      <c r="D138" s="172" t="s">
        <v>72</v>
      </c>
      <c r="E138" s="184" t="s">
        <v>330</v>
      </c>
      <c r="F138" s="184" t="s">
        <v>331</v>
      </c>
      <c r="G138" s="171"/>
      <c r="H138" s="171"/>
      <c r="I138" s="174"/>
      <c r="J138" s="185">
        <f>BK138</f>
        <v>0</v>
      </c>
      <c r="K138" s="171"/>
      <c r="L138" s="176"/>
      <c r="M138" s="177"/>
      <c r="N138" s="178"/>
      <c r="O138" s="178"/>
      <c r="P138" s="179">
        <f>P139</f>
        <v>0</v>
      </c>
      <c r="Q138" s="178"/>
      <c r="R138" s="179">
        <f>R139</f>
        <v>0</v>
      </c>
      <c r="S138" s="178"/>
      <c r="T138" s="180">
        <f>T139</f>
        <v>0</v>
      </c>
      <c r="AR138" s="181" t="s">
        <v>175</v>
      </c>
      <c r="AT138" s="182" t="s">
        <v>72</v>
      </c>
      <c r="AU138" s="182" t="s">
        <v>81</v>
      </c>
      <c r="AY138" s="181" t="s">
        <v>156</v>
      </c>
      <c r="BK138" s="183">
        <f>BK139</f>
        <v>0</v>
      </c>
    </row>
    <row r="139" spans="1:65" s="2" customFormat="1" ht="16.5" customHeight="1">
      <c r="A139" s="32"/>
      <c r="B139" s="33"/>
      <c r="C139" s="186" t="s">
        <v>288</v>
      </c>
      <c r="D139" s="186" t="s">
        <v>158</v>
      </c>
      <c r="E139" s="187" t="s">
        <v>333</v>
      </c>
      <c r="F139" s="188" t="s">
        <v>334</v>
      </c>
      <c r="G139" s="189" t="s">
        <v>327</v>
      </c>
      <c r="H139" s="190">
        <v>1</v>
      </c>
      <c r="I139" s="191"/>
      <c r="J139" s="192">
        <f>ROUND(I139*H139,2)</f>
        <v>0</v>
      </c>
      <c r="K139" s="193"/>
      <c r="L139" s="37"/>
      <c r="M139" s="194" t="s">
        <v>19</v>
      </c>
      <c r="N139" s="195" t="s">
        <v>44</v>
      </c>
      <c r="O139" s="62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8" t="s">
        <v>328</v>
      </c>
      <c r="AT139" s="198" t="s">
        <v>158</v>
      </c>
      <c r="AU139" s="198" t="s">
        <v>83</v>
      </c>
      <c r="AY139" s="15" t="s">
        <v>156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5" t="s">
        <v>81</v>
      </c>
      <c r="BK139" s="199">
        <f>ROUND(I139*H139,2)</f>
        <v>0</v>
      </c>
      <c r="BL139" s="15" t="s">
        <v>328</v>
      </c>
      <c r="BM139" s="198" t="s">
        <v>556</v>
      </c>
    </row>
    <row r="140" spans="1:65" s="12" customFormat="1" ht="22.9" customHeight="1">
      <c r="B140" s="170"/>
      <c r="C140" s="171"/>
      <c r="D140" s="172" t="s">
        <v>72</v>
      </c>
      <c r="E140" s="184" t="s">
        <v>439</v>
      </c>
      <c r="F140" s="184" t="s">
        <v>440</v>
      </c>
      <c r="G140" s="171"/>
      <c r="H140" s="171"/>
      <c r="I140" s="174"/>
      <c r="J140" s="185">
        <f>BK140</f>
        <v>0</v>
      </c>
      <c r="K140" s="171"/>
      <c r="L140" s="176"/>
      <c r="M140" s="177"/>
      <c r="N140" s="178"/>
      <c r="O140" s="178"/>
      <c r="P140" s="179">
        <f>P141</f>
        <v>0</v>
      </c>
      <c r="Q140" s="178"/>
      <c r="R140" s="179">
        <f>R141</f>
        <v>0</v>
      </c>
      <c r="S140" s="178"/>
      <c r="T140" s="180">
        <f>T141</f>
        <v>0</v>
      </c>
      <c r="AR140" s="181" t="s">
        <v>175</v>
      </c>
      <c r="AT140" s="182" t="s">
        <v>72</v>
      </c>
      <c r="AU140" s="182" t="s">
        <v>81</v>
      </c>
      <c r="AY140" s="181" t="s">
        <v>156</v>
      </c>
      <c r="BK140" s="183">
        <f>BK141</f>
        <v>0</v>
      </c>
    </row>
    <row r="141" spans="1:65" s="2" customFormat="1" ht="16.5" customHeight="1">
      <c r="A141" s="32"/>
      <c r="B141" s="33"/>
      <c r="C141" s="186" t="s">
        <v>293</v>
      </c>
      <c r="D141" s="186" t="s">
        <v>158</v>
      </c>
      <c r="E141" s="187" t="s">
        <v>441</v>
      </c>
      <c r="F141" s="188" t="s">
        <v>442</v>
      </c>
      <c r="G141" s="189" t="s">
        <v>327</v>
      </c>
      <c r="H141" s="190">
        <v>1</v>
      </c>
      <c r="I141" s="191"/>
      <c r="J141" s="192">
        <f>ROUND(I141*H141,2)</f>
        <v>0</v>
      </c>
      <c r="K141" s="193"/>
      <c r="L141" s="37"/>
      <c r="M141" s="194" t="s">
        <v>19</v>
      </c>
      <c r="N141" s="195" t="s">
        <v>44</v>
      </c>
      <c r="O141" s="62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8" t="s">
        <v>328</v>
      </c>
      <c r="AT141" s="198" t="s">
        <v>158</v>
      </c>
      <c r="AU141" s="198" t="s">
        <v>83</v>
      </c>
      <c r="AY141" s="15" t="s">
        <v>156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5" t="s">
        <v>81</v>
      </c>
      <c r="BK141" s="199">
        <f>ROUND(I141*H141,2)</f>
        <v>0</v>
      </c>
      <c r="BL141" s="15" t="s">
        <v>328</v>
      </c>
      <c r="BM141" s="198" t="s">
        <v>557</v>
      </c>
    </row>
    <row r="142" spans="1:65" s="12" customFormat="1" ht="22.9" customHeight="1">
      <c r="B142" s="170"/>
      <c r="C142" s="171"/>
      <c r="D142" s="172" t="s">
        <v>72</v>
      </c>
      <c r="E142" s="184" t="s">
        <v>449</v>
      </c>
      <c r="F142" s="184" t="s">
        <v>450</v>
      </c>
      <c r="G142" s="171"/>
      <c r="H142" s="171"/>
      <c r="I142" s="174"/>
      <c r="J142" s="185">
        <f>BK142</f>
        <v>0</v>
      </c>
      <c r="K142" s="171"/>
      <c r="L142" s="176"/>
      <c r="M142" s="177"/>
      <c r="N142" s="178"/>
      <c r="O142" s="178"/>
      <c r="P142" s="179">
        <f>SUM(P143:P144)</f>
        <v>0</v>
      </c>
      <c r="Q142" s="178"/>
      <c r="R142" s="179">
        <f>SUM(R143:R144)</f>
        <v>0</v>
      </c>
      <c r="S142" s="178"/>
      <c r="T142" s="180">
        <f>SUM(T143:T144)</f>
        <v>0</v>
      </c>
      <c r="AR142" s="181" t="s">
        <v>175</v>
      </c>
      <c r="AT142" s="182" t="s">
        <v>72</v>
      </c>
      <c r="AU142" s="182" t="s">
        <v>81</v>
      </c>
      <c r="AY142" s="181" t="s">
        <v>156</v>
      </c>
      <c r="BK142" s="183">
        <f>SUM(BK143:BK144)</f>
        <v>0</v>
      </c>
    </row>
    <row r="143" spans="1:65" s="2" customFormat="1" ht="16.5" customHeight="1">
      <c r="A143" s="32"/>
      <c r="B143" s="33"/>
      <c r="C143" s="186" t="s">
        <v>297</v>
      </c>
      <c r="D143" s="186" t="s">
        <v>158</v>
      </c>
      <c r="E143" s="187" t="s">
        <v>558</v>
      </c>
      <c r="F143" s="188" t="s">
        <v>559</v>
      </c>
      <c r="G143" s="189" t="s">
        <v>327</v>
      </c>
      <c r="H143" s="190">
        <v>1</v>
      </c>
      <c r="I143" s="191"/>
      <c r="J143" s="192">
        <f>ROUND(I143*H143,2)</f>
        <v>0</v>
      </c>
      <c r="K143" s="193"/>
      <c r="L143" s="37"/>
      <c r="M143" s="194" t="s">
        <v>19</v>
      </c>
      <c r="N143" s="195" t="s">
        <v>44</v>
      </c>
      <c r="O143" s="62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8" t="s">
        <v>328</v>
      </c>
      <c r="AT143" s="198" t="s">
        <v>158</v>
      </c>
      <c r="AU143" s="198" t="s">
        <v>83</v>
      </c>
      <c r="AY143" s="15" t="s">
        <v>156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5" t="s">
        <v>81</v>
      </c>
      <c r="BK143" s="199">
        <f>ROUND(I143*H143,2)</f>
        <v>0</v>
      </c>
      <c r="BL143" s="15" t="s">
        <v>328</v>
      </c>
      <c r="BM143" s="198" t="s">
        <v>560</v>
      </c>
    </row>
    <row r="144" spans="1:65" s="2" customFormat="1" ht="16.5" customHeight="1">
      <c r="A144" s="32"/>
      <c r="B144" s="33"/>
      <c r="C144" s="186" t="s">
        <v>14</v>
      </c>
      <c r="D144" s="186" t="s">
        <v>158</v>
      </c>
      <c r="E144" s="187" t="s">
        <v>451</v>
      </c>
      <c r="F144" s="188" t="s">
        <v>452</v>
      </c>
      <c r="G144" s="189" t="s">
        <v>327</v>
      </c>
      <c r="H144" s="190">
        <v>1</v>
      </c>
      <c r="I144" s="191"/>
      <c r="J144" s="192">
        <f>ROUND(I144*H144,2)</f>
        <v>0</v>
      </c>
      <c r="K144" s="193"/>
      <c r="L144" s="37"/>
      <c r="M144" s="211" t="s">
        <v>19</v>
      </c>
      <c r="N144" s="212" t="s">
        <v>44</v>
      </c>
      <c r="O144" s="213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8" t="s">
        <v>328</v>
      </c>
      <c r="AT144" s="198" t="s">
        <v>158</v>
      </c>
      <c r="AU144" s="198" t="s">
        <v>83</v>
      </c>
      <c r="AY144" s="15" t="s">
        <v>156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5" t="s">
        <v>81</v>
      </c>
      <c r="BK144" s="199">
        <f>ROUND(I144*H144,2)</f>
        <v>0</v>
      </c>
      <c r="BL144" s="15" t="s">
        <v>328</v>
      </c>
      <c r="BM144" s="198" t="s">
        <v>561</v>
      </c>
    </row>
    <row r="145" spans="1:31" s="2" customFormat="1" ht="6.95" customHeight="1">
      <c r="A145" s="32"/>
      <c r="B145" s="45"/>
      <c r="C145" s="46"/>
      <c r="D145" s="46"/>
      <c r="E145" s="46"/>
      <c r="F145" s="46"/>
      <c r="G145" s="46"/>
      <c r="H145" s="46"/>
      <c r="I145" s="134"/>
      <c r="J145" s="46"/>
      <c r="K145" s="46"/>
      <c r="L145" s="37"/>
      <c r="M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</row>
  </sheetData>
  <sheetProtection algorithmName="SHA-512" hashValue="B9Il1F+QAQGvmRPIf/+ZwnDzqLjIWuN2Qhq5TS61UptJH21nrQAC4yhGyjcyShlUJVOC4kb/bo1RSwvO6JBOFw==" saltValue="P7g57F6kPl9iWXfI9aqQohXdEdtdVH5NXTEl3STqBaW17A7u3ZzD6MpOSVz3004kYLdrPJwgnGzY3f0O6W076w==" spinCount="100000" sheet="1" objects="1" scenarios="1" formatColumns="0" formatRows="0" autoFilter="0"/>
  <autoFilter ref="C92:K144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5" t="s">
        <v>95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83</v>
      </c>
    </row>
    <row r="4" spans="1:46" s="1" customFormat="1" ht="24.95" customHeight="1">
      <c r="B4" s="18"/>
      <c r="D4" s="103" t="s">
        <v>120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34" t="str">
        <f>'Rekapitulace stavby'!K6</f>
        <v>Odstraňování postradatelných objektů SŽDC - demolice (obvod OŘ PHA)</v>
      </c>
      <c r="F7" s="335"/>
      <c r="G7" s="335"/>
      <c r="H7" s="335"/>
      <c r="I7" s="99"/>
      <c r="L7" s="18"/>
    </row>
    <row r="8" spans="1:46" s="2" customFormat="1" ht="12" customHeight="1">
      <c r="A8" s="32"/>
      <c r="B8" s="37"/>
      <c r="C8" s="32"/>
      <c r="D8" s="105" t="s">
        <v>121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6" t="s">
        <v>562</v>
      </c>
      <c r="F9" s="337"/>
      <c r="G9" s="337"/>
      <c r="H9" s="337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18</v>
      </c>
      <c r="E11" s="32"/>
      <c r="F11" s="108" t="s">
        <v>19</v>
      </c>
      <c r="G11" s="32"/>
      <c r="H11" s="32"/>
      <c r="I11" s="109" t="s">
        <v>20</v>
      </c>
      <c r="J11" s="108" t="s">
        <v>19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21</v>
      </c>
      <c r="E12" s="32"/>
      <c r="F12" s="108" t="s">
        <v>493</v>
      </c>
      <c r="G12" s="32"/>
      <c r="H12" s="32"/>
      <c r="I12" s="109" t="s">
        <v>23</v>
      </c>
      <c r="J12" s="110" t="str">
        <f>'Rekapitulace stavby'!AN8</f>
        <v>28. 11. 2019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25</v>
      </c>
      <c r="E14" s="32"/>
      <c r="F14" s="32"/>
      <c r="G14" s="32"/>
      <c r="H14" s="32"/>
      <c r="I14" s="109" t="s">
        <v>26</v>
      </c>
      <c r="J14" s="108" t="s">
        <v>27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28</v>
      </c>
      <c r="F15" s="32"/>
      <c r="G15" s="32"/>
      <c r="H15" s="32"/>
      <c r="I15" s="109" t="s">
        <v>29</v>
      </c>
      <c r="J15" s="108" t="s">
        <v>30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31</v>
      </c>
      <c r="E17" s="32"/>
      <c r="F17" s="32"/>
      <c r="G17" s="32"/>
      <c r="H17" s="32"/>
      <c r="I17" s="109" t="s">
        <v>26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8" t="str">
        <f>'Rekapitulace stavby'!E14</f>
        <v>Vyplň údaj</v>
      </c>
      <c r="F18" s="339"/>
      <c r="G18" s="339"/>
      <c r="H18" s="339"/>
      <c r="I18" s="109" t="s">
        <v>29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33</v>
      </c>
      <c r="E20" s="32"/>
      <c r="F20" s="32"/>
      <c r="G20" s="32"/>
      <c r="H20" s="32"/>
      <c r="I20" s="109" t="s">
        <v>26</v>
      </c>
      <c r="J20" s="108" t="str">
        <f>IF('Rekapitulace stavby'!AN16="","",'Rekapitulace stavby'!AN16)</f>
        <v/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tr">
        <f>IF('Rekapitulace stavby'!E17="","",'Rekapitulace stavby'!E17)</f>
        <v xml:space="preserve"> </v>
      </c>
      <c r="F21" s="32"/>
      <c r="G21" s="32"/>
      <c r="H21" s="32"/>
      <c r="I21" s="109" t="s">
        <v>29</v>
      </c>
      <c r="J21" s="108" t="str">
        <f>IF('Rekapitulace stavby'!AN17="","",'Rekapitulace stavby'!AN17)</f>
        <v/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35</v>
      </c>
      <c r="E23" s="32"/>
      <c r="F23" s="32"/>
      <c r="G23" s="32"/>
      <c r="H23" s="32"/>
      <c r="I23" s="109" t="s">
        <v>26</v>
      </c>
      <c r="J23" s="108" t="s">
        <v>19</v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">
        <v>36</v>
      </c>
      <c r="F24" s="32"/>
      <c r="G24" s="32"/>
      <c r="H24" s="32"/>
      <c r="I24" s="109" t="s">
        <v>29</v>
      </c>
      <c r="J24" s="108" t="s">
        <v>19</v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37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1"/>
      <c r="B27" s="112"/>
      <c r="C27" s="111"/>
      <c r="D27" s="111"/>
      <c r="E27" s="340" t="s">
        <v>19</v>
      </c>
      <c r="F27" s="340"/>
      <c r="G27" s="340"/>
      <c r="H27" s="340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39</v>
      </c>
      <c r="E30" s="32"/>
      <c r="F30" s="32"/>
      <c r="G30" s="32"/>
      <c r="H30" s="32"/>
      <c r="I30" s="106"/>
      <c r="J30" s="118">
        <f>ROUND(J91,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41</v>
      </c>
      <c r="G32" s="32"/>
      <c r="H32" s="32"/>
      <c r="I32" s="120" t="s">
        <v>40</v>
      </c>
      <c r="J32" s="119" t="s">
        <v>42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43</v>
      </c>
      <c r="E33" s="105" t="s">
        <v>44</v>
      </c>
      <c r="F33" s="122">
        <f>ROUND((SUM(BE91:BE134)),  2)</f>
        <v>0</v>
      </c>
      <c r="G33" s="32"/>
      <c r="H33" s="32"/>
      <c r="I33" s="123">
        <v>0.21</v>
      </c>
      <c r="J33" s="122">
        <f>ROUND(((SUM(BE91:BE134))*I33),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45</v>
      </c>
      <c r="F34" s="122">
        <f>ROUND((SUM(BF91:BF134)),  2)</f>
        <v>0</v>
      </c>
      <c r="G34" s="32"/>
      <c r="H34" s="32"/>
      <c r="I34" s="123">
        <v>0.15</v>
      </c>
      <c r="J34" s="122">
        <f>ROUND(((SUM(BF91:BF134))*I34),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46</v>
      </c>
      <c r="F35" s="122">
        <f>ROUND((SUM(BG91:BG134)),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47</v>
      </c>
      <c r="F36" s="122">
        <f>ROUND((SUM(BH91:BH134)),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48</v>
      </c>
      <c r="F37" s="122">
        <f>ROUND((SUM(BI91:BI134)),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124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1" t="str">
        <f>E7</f>
        <v>Odstraňování postradatelných objektů SŽDC - demolice (obvod OŘ PHA)</v>
      </c>
      <c r="F48" s="342"/>
      <c r="G48" s="342"/>
      <c r="H48" s="342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121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14" t="str">
        <f>E9</f>
        <v>SO.05 - Chrášťany - výhybkové stanoviště č.1 (5000141025)</v>
      </c>
      <c r="F50" s="343"/>
      <c r="G50" s="343"/>
      <c r="H50" s="343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>Chrášťany</v>
      </c>
      <c r="G52" s="34"/>
      <c r="H52" s="34"/>
      <c r="I52" s="109" t="s">
        <v>23</v>
      </c>
      <c r="J52" s="57" t="str">
        <f>IF(J12="","",J12)</f>
        <v>28. 11. 2019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>Správa železniční dopravní cesty, s.o.</v>
      </c>
      <c r="G54" s="34"/>
      <c r="H54" s="34"/>
      <c r="I54" s="109" t="s">
        <v>33</v>
      </c>
      <c r="J54" s="30" t="str">
        <f>E21</f>
        <v xml:space="preserve"> 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31</v>
      </c>
      <c r="D55" s="34"/>
      <c r="E55" s="34"/>
      <c r="F55" s="25" t="str">
        <f>IF(E18="","",E18)</f>
        <v>Vyplň údaj</v>
      </c>
      <c r="G55" s="34"/>
      <c r="H55" s="34"/>
      <c r="I55" s="109" t="s">
        <v>35</v>
      </c>
      <c r="J55" s="30" t="str">
        <f>E24</f>
        <v>L. Malý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125</v>
      </c>
      <c r="D57" s="139"/>
      <c r="E57" s="139"/>
      <c r="F57" s="139"/>
      <c r="G57" s="139"/>
      <c r="H57" s="139"/>
      <c r="I57" s="140"/>
      <c r="J57" s="141" t="s">
        <v>126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71</v>
      </c>
      <c r="D59" s="34"/>
      <c r="E59" s="34"/>
      <c r="F59" s="34"/>
      <c r="G59" s="34"/>
      <c r="H59" s="34"/>
      <c r="I59" s="106"/>
      <c r="J59" s="75">
        <f>J91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127</v>
      </c>
    </row>
    <row r="60" spans="1:47" s="9" customFormat="1" ht="24.95" customHeight="1">
      <c r="B60" s="143"/>
      <c r="C60" s="144"/>
      <c r="D60" s="145" t="s">
        <v>128</v>
      </c>
      <c r="E60" s="146"/>
      <c r="F60" s="146"/>
      <c r="G60" s="146"/>
      <c r="H60" s="146"/>
      <c r="I60" s="147"/>
      <c r="J60" s="148">
        <f>J92</f>
        <v>0</v>
      </c>
      <c r="K60" s="144"/>
      <c r="L60" s="149"/>
    </row>
    <row r="61" spans="1:47" s="10" customFormat="1" ht="19.899999999999999" customHeight="1">
      <c r="B61" s="150"/>
      <c r="C61" s="151"/>
      <c r="D61" s="152" t="s">
        <v>129</v>
      </c>
      <c r="E61" s="153"/>
      <c r="F61" s="153"/>
      <c r="G61" s="153"/>
      <c r="H61" s="153"/>
      <c r="I61" s="154"/>
      <c r="J61" s="155">
        <f>J93</f>
        <v>0</v>
      </c>
      <c r="K61" s="151"/>
      <c r="L61" s="156"/>
    </row>
    <row r="62" spans="1:47" s="10" customFormat="1" ht="19.899999999999999" customHeight="1">
      <c r="B62" s="150"/>
      <c r="C62" s="151"/>
      <c r="D62" s="152" t="s">
        <v>131</v>
      </c>
      <c r="E62" s="153"/>
      <c r="F62" s="153"/>
      <c r="G62" s="153"/>
      <c r="H62" s="153"/>
      <c r="I62" s="154"/>
      <c r="J62" s="155">
        <f>J106</f>
        <v>0</v>
      </c>
      <c r="K62" s="151"/>
      <c r="L62" s="156"/>
    </row>
    <row r="63" spans="1:47" s="10" customFormat="1" ht="19.899999999999999" customHeight="1">
      <c r="B63" s="150"/>
      <c r="C63" s="151"/>
      <c r="D63" s="152" t="s">
        <v>132</v>
      </c>
      <c r="E63" s="153"/>
      <c r="F63" s="153"/>
      <c r="G63" s="153"/>
      <c r="H63" s="153"/>
      <c r="I63" s="154"/>
      <c r="J63" s="155">
        <f>J111</f>
        <v>0</v>
      </c>
      <c r="K63" s="151"/>
      <c r="L63" s="156"/>
    </row>
    <row r="64" spans="1:47" s="9" customFormat="1" ht="24.95" customHeight="1">
      <c r="B64" s="143"/>
      <c r="C64" s="144"/>
      <c r="D64" s="145" t="s">
        <v>133</v>
      </c>
      <c r="E64" s="146"/>
      <c r="F64" s="146"/>
      <c r="G64" s="146"/>
      <c r="H64" s="146"/>
      <c r="I64" s="147"/>
      <c r="J64" s="148">
        <f>J120</f>
        <v>0</v>
      </c>
      <c r="K64" s="144"/>
      <c r="L64" s="149"/>
    </row>
    <row r="65" spans="1:31" s="10" customFormat="1" ht="19.899999999999999" customHeight="1">
      <c r="B65" s="150"/>
      <c r="C65" s="151"/>
      <c r="D65" s="152" t="s">
        <v>339</v>
      </c>
      <c r="E65" s="153"/>
      <c r="F65" s="153"/>
      <c r="G65" s="153"/>
      <c r="H65" s="153"/>
      <c r="I65" s="154"/>
      <c r="J65" s="155">
        <f>J121</f>
        <v>0</v>
      </c>
      <c r="K65" s="151"/>
      <c r="L65" s="156"/>
    </row>
    <row r="66" spans="1:31" s="10" customFormat="1" ht="19.899999999999999" customHeight="1">
      <c r="B66" s="150"/>
      <c r="C66" s="151"/>
      <c r="D66" s="152" t="s">
        <v>134</v>
      </c>
      <c r="E66" s="153"/>
      <c r="F66" s="153"/>
      <c r="G66" s="153"/>
      <c r="H66" s="153"/>
      <c r="I66" s="154"/>
      <c r="J66" s="155">
        <f>J123</f>
        <v>0</v>
      </c>
      <c r="K66" s="151"/>
      <c r="L66" s="156"/>
    </row>
    <row r="67" spans="1:31" s="10" customFormat="1" ht="19.899999999999999" customHeight="1">
      <c r="B67" s="150"/>
      <c r="C67" s="151"/>
      <c r="D67" s="152" t="s">
        <v>139</v>
      </c>
      <c r="E67" s="153"/>
      <c r="F67" s="153"/>
      <c r="G67" s="153"/>
      <c r="H67" s="153"/>
      <c r="I67" s="154"/>
      <c r="J67" s="155">
        <f>J125</f>
        <v>0</v>
      </c>
      <c r="K67" s="151"/>
      <c r="L67" s="156"/>
    </row>
    <row r="68" spans="1:31" s="9" customFormat="1" ht="24.95" customHeight="1">
      <c r="B68" s="143"/>
      <c r="C68" s="144"/>
      <c r="D68" s="145" t="s">
        <v>138</v>
      </c>
      <c r="E68" s="146"/>
      <c r="F68" s="146"/>
      <c r="G68" s="146"/>
      <c r="H68" s="146"/>
      <c r="I68" s="147"/>
      <c r="J68" s="148">
        <f>J127</f>
        <v>0</v>
      </c>
      <c r="K68" s="144"/>
      <c r="L68" s="149"/>
    </row>
    <row r="69" spans="1:31" s="10" customFormat="1" ht="19.899999999999999" customHeight="1">
      <c r="B69" s="150"/>
      <c r="C69" s="151"/>
      <c r="D69" s="152" t="s">
        <v>341</v>
      </c>
      <c r="E69" s="153"/>
      <c r="F69" s="153"/>
      <c r="G69" s="153"/>
      <c r="H69" s="153"/>
      <c r="I69" s="154"/>
      <c r="J69" s="155">
        <f>J128</f>
        <v>0</v>
      </c>
      <c r="K69" s="151"/>
      <c r="L69" s="156"/>
    </row>
    <row r="70" spans="1:31" s="10" customFormat="1" ht="19.899999999999999" customHeight="1">
      <c r="B70" s="150"/>
      <c r="C70" s="151"/>
      <c r="D70" s="152" t="s">
        <v>342</v>
      </c>
      <c r="E70" s="153"/>
      <c r="F70" s="153"/>
      <c r="G70" s="153"/>
      <c r="H70" s="153"/>
      <c r="I70" s="154"/>
      <c r="J70" s="155">
        <f>J130</f>
        <v>0</v>
      </c>
      <c r="K70" s="151"/>
      <c r="L70" s="156"/>
    </row>
    <row r="71" spans="1:31" s="10" customFormat="1" ht="19.899999999999999" customHeight="1">
      <c r="B71" s="150"/>
      <c r="C71" s="151"/>
      <c r="D71" s="152" t="s">
        <v>343</v>
      </c>
      <c r="E71" s="153"/>
      <c r="F71" s="153"/>
      <c r="G71" s="153"/>
      <c r="H71" s="153"/>
      <c r="I71" s="154"/>
      <c r="J71" s="155">
        <f>J132</f>
        <v>0</v>
      </c>
      <c r="K71" s="151"/>
      <c r="L71" s="156"/>
    </row>
    <row r="72" spans="1:31" s="2" customFormat="1" ht="21.75" customHeight="1">
      <c r="A72" s="32"/>
      <c r="B72" s="33"/>
      <c r="C72" s="34"/>
      <c r="D72" s="34"/>
      <c r="E72" s="34"/>
      <c r="F72" s="34"/>
      <c r="G72" s="34"/>
      <c r="H72" s="34"/>
      <c r="I72" s="106"/>
      <c r="J72" s="34"/>
      <c r="K72" s="34"/>
      <c r="L72" s="10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6.95" customHeight="1">
      <c r="A73" s="32"/>
      <c r="B73" s="45"/>
      <c r="C73" s="46"/>
      <c r="D73" s="46"/>
      <c r="E73" s="46"/>
      <c r="F73" s="46"/>
      <c r="G73" s="46"/>
      <c r="H73" s="46"/>
      <c r="I73" s="134"/>
      <c r="J73" s="46"/>
      <c r="K73" s="46"/>
      <c r="L73" s="10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7" spans="1:31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137"/>
      <c r="J77" s="48"/>
      <c r="K77" s="48"/>
      <c r="L77" s="10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24.95" customHeight="1">
      <c r="A78" s="32"/>
      <c r="B78" s="33"/>
      <c r="C78" s="21" t="s">
        <v>141</v>
      </c>
      <c r="D78" s="34"/>
      <c r="E78" s="34"/>
      <c r="F78" s="34"/>
      <c r="G78" s="34"/>
      <c r="H78" s="34"/>
      <c r="I78" s="106"/>
      <c r="J78" s="34"/>
      <c r="K78" s="34"/>
      <c r="L78" s="10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6.95" customHeight="1">
      <c r="A79" s="32"/>
      <c r="B79" s="33"/>
      <c r="C79" s="34"/>
      <c r="D79" s="34"/>
      <c r="E79" s="34"/>
      <c r="F79" s="34"/>
      <c r="G79" s="34"/>
      <c r="H79" s="34"/>
      <c r="I79" s="106"/>
      <c r="J79" s="34"/>
      <c r="K79" s="34"/>
      <c r="L79" s="10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2" customHeight="1">
      <c r="A80" s="32"/>
      <c r="B80" s="33"/>
      <c r="C80" s="27" t="s">
        <v>16</v>
      </c>
      <c r="D80" s="34"/>
      <c r="E80" s="34"/>
      <c r="F80" s="34"/>
      <c r="G80" s="34"/>
      <c r="H80" s="34"/>
      <c r="I80" s="106"/>
      <c r="J80" s="34"/>
      <c r="K80" s="34"/>
      <c r="L80" s="10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6.5" customHeight="1">
      <c r="A81" s="32"/>
      <c r="B81" s="33"/>
      <c r="C81" s="34"/>
      <c r="D81" s="34"/>
      <c r="E81" s="341" t="str">
        <f>E7</f>
        <v>Odstraňování postradatelných objektů SŽDC - demolice (obvod OŘ PHA)</v>
      </c>
      <c r="F81" s="342"/>
      <c r="G81" s="342"/>
      <c r="H81" s="342"/>
      <c r="I81" s="106"/>
      <c r="J81" s="34"/>
      <c r="K81" s="34"/>
      <c r="L81" s="10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2" customHeight="1">
      <c r="A82" s="32"/>
      <c r="B82" s="33"/>
      <c r="C82" s="27" t="s">
        <v>121</v>
      </c>
      <c r="D82" s="34"/>
      <c r="E82" s="34"/>
      <c r="F82" s="34"/>
      <c r="G82" s="34"/>
      <c r="H82" s="34"/>
      <c r="I82" s="106"/>
      <c r="J82" s="34"/>
      <c r="K82" s="34"/>
      <c r="L82" s="10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6.5" customHeight="1">
      <c r="A83" s="32"/>
      <c r="B83" s="33"/>
      <c r="C83" s="34"/>
      <c r="D83" s="34"/>
      <c r="E83" s="314" t="str">
        <f>E9</f>
        <v>SO.05 - Chrášťany - výhybkové stanoviště č.1 (5000141025)</v>
      </c>
      <c r="F83" s="343"/>
      <c r="G83" s="343"/>
      <c r="H83" s="343"/>
      <c r="I83" s="106"/>
      <c r="J83" s="34"/>
      <c r="K83" s="34"/>
      <c r="L83" s="10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6.95" customHeight="1">
      <c r="A84" s="32"/>
      <c r="B84" s="33"/>
      <c r="C84" s="34"/>
      <c r="D84" s="34"/>
      <c r="E84" s="34"/>
      <c r="F84" s="34"/>
      <c r="G84" s="34"/>
      <c r="H84" s="34"/>
      <c r="I84" s="106"/>
      <c r="J84" s="34"/>
      <c r="K84" s="34"/>
      <c r="L84" s="10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2" customHeight="1">
      <c r="A85" s="32"/>
      <c r="B85" s="33"/>
      <c r="C85" s="27" t="s">
        <v>21</v>
      </c>
      <c r="D85" s="34"/>
      <c r="E85" s="34"/>
      <c r="F85" s="25" t="str">
        <f>F12</f>
        <v>Chrášťany</v>
      </c>
      <c r="G85" s="34"/>
      <c r="H85" s="34"/>
      <c r="I85" s="109" t="s">
        <v>23</v>
      </c>
      <c r="J85" s="57" t="str">
        <f>IF(J12="","",J12)</f>
        <v>28. 11. 2019</v>
      </c>
      <c r="K85" s="34"/>
      <c r="L85" s="10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106"/>
      <c r="J86" s="34"/>
      <c r="K86" s="34"/>
      <c r="L86" s="10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15.2" customHeight="1">
      <c r="A87" s="32"/>
      <c r="B87" s="33"/>
      <c r="C87" s="27" t="s">
        <v>25</v>
      </c>
      <c r="D87" s="34"/>
      <c r="E87" s="34"/>
      <c r="F87" s="25" t="str">
        <f>E15</f>
        <v>Správa železniční dopravní cesty, s.o.</v>
      </c>
      <c r="G87" s="34"/>
      <c r="H87" s="34"/>
      <c r="I87" s="109" t="s">
        <v>33</v>
      </c>
      <c r="J87" s="30" t="str">
        <f>E21</f>
        <v xml:space="preserve"> </v>
      </c>
      <c r="K87" s="34"/>
      <c r="L87" s="10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2" customFormat="1" ht="15.2" customHeight="1">
      <c r="A88" s="32"/>
      <c r="B88" s="33"/>
      <c r="C88" s="27" t="s">
        <v>31</v>
      </c>
      <c r="D88" s="34"/>
      <c r="E88" s="34"/>
      <c r="F88" s="25" t="str">
        <f>IF(E18="","",E18)</f>
        <v>Vyplň údaj</v>
      </c>
      <c r="G88" s="34"/>
      <c r="H88" s="34"/>
      <c r="I88" s="109" t="s">
        <v>35</v>
      </c>
      <c r="J88" s="30" t="str">
        <f>E24</f>
        <v>L. Malý</v>
      </c>
      <c r="K88" s="34"/>
      <c r="L88" s="10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5" s="2" customFormat="1" ht="10.35" customHeight="1">
      <c r="A89" s="32"/>
      <c r="B89" s="33"/>
      <c r="C89" s="34"/>
      <c r="D89" s="34"/>
      <c r="E89" s="34"/>
      <c r="F89" s="34"/>
      <c r="G89" s="34"/>
      <c r="H89" s="34"/>
      <c r="I89" s="106"/>
      <c r="J89" s="34"/>
      <c r="K89" s="34"/>
      <c r="L89" s="10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65" s="11" customFormat="1" ht="29.25" customHeight="1">
      <c r="A90" s="157"/>
      <c r="B90" s="158"/>
      <c r="C90" s="159" t="s">
        <v>142</v>
      </c>
      <c r="D90" s="160" t="s">
        <v>58</v>
      </c>
      <c r="E90" s="160" t="s">
        <v>54</v>
      </c>
      <c r="F90" s="160" t="s">
        <v>55</v>
      </c>
      <c r="G90" s="160" t="s">
        <v>143</v>
      </c>
      <c r="H90" s="160" t="s">
        <v>144</v>
      </c>
      <c r="I90" s="161" t="s">
        <v>145</v>
      </c>
      <c r="J90" s="162" t="s">
        <v>126</v>
      </c>
      <c r="K90" s="163" t="s">
        <v>146</v>
      </c>
      <c r="L90" s="164"/>
      <c r="M90" s="66" t="s">
        <v>19</v>
      </c>
      <c r="N90" s="67" t="s">
        <v>43</v>
      </c>
      <c r="O90" s="67" t="s">
        <v>147</v>
      </c>
      <c r="P90" s="67" t="s">
        <v>148</v>
      </c>
      <c r="Q90" s="67" t="s">
        <v>149</v>
      </c>
      <c r="R90" s="67" t="s">
        <v>150</v>
      </c>
      <c r="S90" s="67" t="s">
        <v>151</v>
      </c>
      <c r="T90" s="68" t="s">
        <v>152</v>
      </c>
      <c r="U90" s="157"/>
      <c r="V90" s="157"/>
      <c r="W90" s="157"/>
      <c r="X90" s="157"/>
      <c r="Y90" s="157"/>
      <c r="Z90" s="157"/>
      <c r="AA90" s="157"/>
      <c r="AB90" s="157"/>
      <c r="AC90" s="157"/>
      <c r="AD90" s="157"/>
      <c r="AE90" s="157"/>
    </row>
    <row r="91" spans="1:65" s="2" customFormat="1" ht="22.9" customHeight="1">
      <c r="A91" s="32"/>
      <c r="B91" s="33"/>
      <c r="C91" s="73" t="s">
        <v>153</v>
      </c>
      <c r="D91" s="34"/>
      <c r="E91" s="34"/>
      <c r="F91" s="34"/>
      <c r="G91" s="34"/>
      <c r="H91" s="34"/>
      <c r="I91" s="106"/>
      <c r="J91" s="165">
        <f>BK91</f>
        <v>0</v>
      </c>
      <c r="K91" s="34"/>
      <c r="L91" s="37"/>
      <c r="M91" s="69"/>
      <c r="N91" s="166"/>
      <c r="O91" s="70"/>
      <c r="P91" s="167">
        <f>P92+P120+P127</f>
        <v>0</v>
      </c>
      <c r="Q91" s="70"/>
      <c r="R91" s="167">
        <f>R92+R120+R127</f>
        <v>2.5653680000000003</v>
      </c>
      <c r="S91" s="70"/>
      <c r="T91" s="168">
        <f>T92+T120+T127</f>
        <v>11.610761999999999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5" t="s">
        <v>72</v>
      </c>
      <c r="AU91" s="15" t="s">
        <v>127</v>
      </c>
      <c r="BK91" s="169">
        <f>BK92+BK120+BK127</f>
        <v>0</v>
      </c>
    </row>
    <row r="92" spans="1:65" s="12" customFormat="1" ht="25.9" customHeight="1">
      <c r="B92" s="170"/>
      <c r="C92" s="171"/>
      <c r="D92" s="172" t="s">
        <v>72</v>
      </c>
      <c r="E92" s="173" t="s">
        <v>154</v>
      </c>
      <c r="F92" s="173" t="s">
        <v>155</v>
      </c>
      <c r="G92" s="171"/>
      <c r="H92" s="171"/>
      <c r="I92" s="174"/>
      <c r="J92" s="175">
        <f>BK92</f>
        <v>0</v>
      </c>
      <c r="K92" s="171"/>
      <c r="L92" s="176"/>
      <c r="M92" s="177"/>
      <c r="N92" s="178"/>
      <c r="O92" s="178"/>
      <c r="P92" s="179">
        <f>P93+P106+P111</f>
        <v>0</v>
      </c>
      <c r="Q92" s="178"/>
      <c r="R92" s="179">
        <f>R93+R106+R111</f>
        <v>2.5653680000000003</v>
      </c>
      <c r="S92" s="178"/>
      <c r="T92" s="180">
        <f>T93+T106+T111</f>
        <v>10.521509999999999</v>
      </c>
      <c r="AR92" s="181" t="s">
        <v>81</v>
      </c>
      <c r="AT92" s="182" t="s">
        <v>72</v>
      </c>
      <c r="AU92" s="182" t="s">
        <v>73</v>
      </c>
      <c r="AY92" s="181" t="s">
        <v>156</v>
      </c>
      <c r="BK92" s="183">
        <f>BK93+BK106+BK111</f>
        <v>0</v>
      </c>
    </row>
    <row r="93" spans="1:65" s="12" customFormat="1" ht="22.9" customHeight="1">
      <c r="B93" s="170"/>
      <c r="C93" s="171"/>
      <c r="D93" s="172" t="s">
        <v>72</v>
      </c>
      <c r="E93" s="184" t="s">
        <v>81</v>
      </c>
      <c r="F93" s="184" t="s">
        <v>157</v>
      </c>
      <c r="G93" s="171"/>
      <c r="H93" s="171"/>
      <c r="I93" s="174"/>
      <c r="J93" s="185">
        <f>BK93</f>
        <v>0</v>
      </c>
      <c r="K93" s="171"/>
      <c r="L93" s="176"/>
      <c r="M93" s="177"/>
      <c r="N93" s="178"/>
      <c r="O93" s="178"/>
      <c r="P93" s="179">
        <f>SUM(P94:P105)</f>
        <v>0</v>
      </c>
      <c r="Q93" s="178"/>
      <c r="R93" s="179">
        <f>SUM(R94:R105)</f>
        <v>2.5653680000000003</v>
      </c>
      <c r="S93" s="178"/>
      <c r="T93" s="180">
        <f>SUM(T94:T105)</f>
        <v>0.1</v>
      </c>
      <c r="AR93" s="181" t="s">
        <v>81</v>
      </c>
      <c r="AT93" s="182" t="s">
        <v>72</v>
      </c>
      <c r="AU93" s="182" t="s">
        <v>81</v>
      </c>
      <c r="AY93" s="181" t="s">
        <v>156</v>
      </c>
      <c r="BK93" s="183">
        <f>SUM(BK94:BK105)</f>
        <v>0</v>
      </c>
    </row>
    <row r="94" spans="1:65" s="2" customFormat="1" ht="24" customHeight="1">
      <c r="A94" s="32"/>
      <c r="B94" s="33"/>
      <c r="C94" s="186" t="s">
        <v>81</v>
      </c>
      <c r="D94" s="186" t="s">
        <v>158</v>
      </c>
      <c r="E94" s="187" t="s">
        <v>159</v>
      </c>
      <c r="F94" s="188" t="s">
        <v>160</v>
      </c>
      <c r="G94" s="189" t="s">
        <v>161</v>
      </c>
      <c r="H94" s="190">
        <v>5</v>
      </c>
      <c r="I94" s="191"/>
      <c r="J94" s="192">
        <f t="shared" ref="J94:J105" si="0">ROUND(I94*H94,2)</f>
        <v>0</v>
      </c>
      <c r="K94" s="193"/>
      <c r="L94" s="37"/>
      <c r="M94" s="194" t="s">
        <v>19</v>
      </c>
      <c r="N94" s="195" t="s">
        <v>44</v>
      </c>
      <c r="O94" s="62"/>
      <c r="P94" s="196">
        <f t="shared" ref="P94:P105" si="1">O94*H94</f>
        <v>0</v>
      </c>
      <c r="Q94" s="196">
        <v>0</v>
      </c>
      <c r="R94" s="196">
        <f t="shared" ref="R94:R105" si="2">Q94*H94</f>
        <v>0</v>
      </c>
      <c r="S94" s="196">
        <v>0</v>
      </c>
      <c r="T94" s="197">
        <f t="shared" ref="T94:T105" si="3"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98" t="s">
        <v>162</v>
      </c>
      <c r="AT94" s="198" t="s">
        <v>158</v>
      </c>
      <c r="AU94" s="198" t="s">
        <v>83</v>
      </c>
      <c r="AY94" s="15" t="s">
        <v>156</v>
      </c>
      <c r="BE94" s="199">
        <f t="shared" ref="BE94:BE105" si="4">IF(N94="základní",J94,0)</f>
        <v>0</v>
      </c>
      <c r="BF94" s="199">
        <f t="shared" ref="BF94:BF105" si="5">IF(N94="snížená",J94,0)</f>
        <v>0</v>
      </c>
      <c r="BG94" s="199">
        <f t="shared" ref="BG94:BG105" si="6">IF(N94="zákl. přenesená",J94,0)</f>
        <v>0</v>
      </c>
      <c r="BH94" s="199">
        <f t="shared" ref="BH94:BH105" si="7">IF(N94="sníž. přenesená",J94,0)</f>
        <v>0</v>
      </c>
      <c r="BI94" s="199">
        <f t="shared" ref="BI94:BI105" si="8">IF(N94="nulová",J94,0)</f>
        <v>0</v>
      </c>
      <c r="BJ94" s="15" t="s">
        <v>81</v>
      </c>
      <c r="BK94" s="199">
        <f t="shared" ref="BK94:BK105" si="9">ROUND(I94*H94,2)</f>
        <v>0</v>
      </c>
      <c r="BL94" s="15" t="s">
        <v>162</v>
      </c>
      <c r="BM94" s="198" t="s">
        <v>563</v>
      </c>
    </row>
    <row r="95" spans="1:65" s="2" customFormat="1" ht="16.5" customHeight="1">
      <c r="A95" s="32"/>
      <c r="B95" s="33"/>
      <c r="C95" s="186" t="s">
        <v>83</v>
      </c>
      <c r="D95" s="186" t="s">
        <v>158</v>
      </c>
      <c r="E95" s="187" t="s">
        <v>346</v>
      </c>
      <c r="F95" s="188" t="s">
        <v>347</v>
      </c>
      <c r="G95" s="189" t="s">
        <v>161</v>
      </c>
      <c r="H95" s="190">
        <v>5</v>
      </c>
      <c r="I95" s="191"/>
      <c r="J95" s="192">
        <f t="shared" si="0"/>
        <v>0</v>
      </c>
      <c r="K95" s="193"/>
      <c r="L95" s="37"/>
      <c r="M95" s="194" t="s">
        <v>19</v>
      </c>
      <c r="N95" s="195" t="s">
        <v>44</v>
      </c>
      <c r="O95" s="62"/>
      <c r="P95" s="196">
        <f t="shared" si="1"/>
        <v>0</v>
      </c>
      <c r="Q95" s="196">
        <v>6.0000000000000002E-5</v>
      </c>
      <c r="R95" s="196">
        <f t="shared" si="2"/>
        <v>3.0000000000000003E-4</v>
      </c>
      <c r="S95" s="196">
        <v>0</v>
      </c>
      <c r="T95" s="197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98" t="s">
        <v>162</v>
      </c>
      <c r="AT95" s="198" t="s">
        <v>158</v>
      </c>
      <c r="AU95" s="198" t="s">
        <v>83</v>
      </c>
      <c r="AY95" s="15" t="s">
        <v>156</v>
      </c>
      <c r="BE95" s="199">
        <f t="shared" si="4"/>
        <v>0</v>
      </c>
      <c r="BF95" s="199">
        <f t="shared" si="5"/>
        <v>0</v>
      </c>
      <c r="BG95" s="199">
        <f t="shared" si="6"/>
        <v>0</v>
      </c>
      <c r="BH95" s="199">
        <f t="shared" si="7"/>
        <v>0</v>
      </c>
      <c r="BI95" s="199">
        <f t="shared" si="8"/>
        <v>0</v>
      </c>
      <c r="BJ95" s="15" t="s">
        <v>81</v>
      </c>
      <c r="BK95" s="199">
        <f t="shared" si="9"/>
        <v>0</v>
      </c>
      <c r="BL95" s="15" t="s">
        <v>162</v>
      </c>
      <c r="BM95" s="198" t="s">
        <v>564</v>
      </c>
    </row>
    <row r="96" spans="1:65" s="2" customFormat="1" ht="24" customHeight="1">
      <c r="A96" s="32"/>
      <c r="B96" s="33"/>
      <c r="C96" s="186" t="s">
        <v>168</v>
      </c>
      <c r="D96" s="186" t="s">
        <v>158</v>
      </c>
      <c r="E96" s="187" t="s">
        <v>164</v>
      </c>
      <c r="F96" s="188" t="s">
        <v>165</v>
      </c>
      <c r="G96" s="189" t="s">
        <v>166</v>
      </c>
      <c r="H96" s="190">
        <v>1.35</v>
      </c>
      <c r="I96" s="191"/>
      <c r="J96" s="192">
        <f t="shared" si="0"/>
        <v>0</v>
      </c>
      <c r="K96" s="193"/>
      <c r="L96" s="37"/>
      <c r="M96" s="194" t="s">
        <v>19</v>
      </c>
      <c r="N96" s="195" t="s">
        <v>44</v>
      </c>
      <c r="O96" s="62"/>
      <c r="P96" s="196">
        <f t="shared" si="1"/>
        <v>0</v>
      </c>
      <c r="Q96" s="196">
        <v>0</v>
      </c>
      <c r="R96" s="196">
        <f t="shared" si="2"/>
        <v>0</v>
      </c>
      <c r="S96" s="196">
        <v>0</v>
      </c>
      <c r="T96" s="197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98" t="s">
        <v>162</v>
      </c>
      <c r="AT96" s="198" t="s">
        <v>158</v>
      </c>
      <c r="AU96" s="198" t="s">
        <v>83</v>
      </c>
      <c r="AY96" s="15" t="s">
        <v>156</v>
      </c>
      <c r="BE96" s="199">
        <f t="shared" si="4"/>
        <v>0</v>
      </c>
      <c r="BF96" s="199">
        <f t="shared" si="5"/>
        <v>0</v>
      </c>
      <c r="BG96" s="199">
        <f t="shared" si="6"/>
        <v>0</v>
      </c>
      <c r="BH96" s="199">
        <f t="shared" si="7"/>
        <v>0</v>
      </c>
      <c r="BI96" s="199">
        <f t="shared" si="8"/>
        <v>0</v>
      </c>
      <c r="BJ96" s="15" t="s">
        <v>81</v>
      </c>
      <c r="BK96" s="199">
        <f t="shared" si="9"/>
        <v>0</v>
      </c>
      <c r="BL96" s="15" t="s">
        <v>162</v>
      </c>
      <c r="BM96" s="198" t="s">
        <v>565</v>
      </c>
    </row>
    <row r="97" spans="1:65" s="2" customFormat="1" ht="24" customHeight="1">
      <c r="A97" s="32"/>
      <c r="B97" s="33"/>
      <c r="C97" s="186" t="s">
        <v>162</v>
      </c>
      <c r="D97" s="186" t="s">
        <v>158</v>
      </c>
      <c r="E97" s="187" t="s">
        <v>169</v>
      </c>
      <c r="F97" s="188" t="s">
        <v>170</v>
      </c>
      <c r="G97" s="189" t="s">
        <v>166</v>
      </c>
      <c r="H97" s="190">
        <v>1.35</v>
      </c>
      <c r="I97" s="191"/>
      <c r="J97" s="192">
        <f t="shared" si="0"/>
        <v>0</v>
      </c>
      <c r="K97" s="193"/>
      <c r="L97" s="37"/>
      <c r="M97" s="194" t="s">
        <v>19</v>
      </c>
      <c r="N97" s="195" t="s">
        <v>44</v>
      </c>
      <c r="O97" s="62"/>
      <c r="P97" s="196">
        <f t="shared" si="1"/>
        <v>0</v>
      </c>
      <c r="Q97" s="196">
        <v>0</v>
      </c>
      <c r="R97" s="196">
        <f t="shared" si="2"/>
        <v>0</v>
      </c>
      <c r="S97" s="196">
        <v>0</v>
      </c>
      <c r="T97" s="197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98" t="s">
        <v>162</v>
      </c>
      <c r="AT97" s="198" t="s">
        <v>158</v>
      </c>
      <c r="AU97" s="198" t="s">
        <v>83</v>
      </c>
      <c r="AY97" s="15" t="s">
        <v>156</v>
      </c>
      <c r="BE97" s="199">
        <f t="shared" si="4"/>
        <v>0</v>
      </c>
      <c r="BF97" s="199">
        <f t="shared" si="5"/>
        <v>0</v>
      </c>
      <c r="BG97" s="199">
        <f t="shared" si="6"/>
        <v>0</v>
      </c>
      <c r="BH97" s="199">
        <f t="shared" si="7"/>
        <v>0</v>
      </c>
      <c r="BI97" s="199">
        <f t="shared" si="8"/>
        <v>0</v>
      </c>
      <c r="BJ97" s="15" t="s">
        <v>81</v>
      </c>
      <c r="BK97" s="199">
        <f t="shared" si="9"/>
        <v>0</v>
      </c>
      <c r="BL97" s="15" t="s">
        <v>162</v>
      </c>
      <c r="BM97" s="198" t="s">
        <v>566</v>
      </c>
    </row>
    <row r="98" spans="1:65" s="2" customFormat="1" ht="36" customHeight="1">
      <c r="A98" s="32"/>
      <c r="B98" s="33"/>
      <c r="C98" s="186" t="s">
        <v>175</v>
      </c>
      <c r="D98" s="186" t="s">
        <v>158</v>
      </c>
      <c r="E98" s="187" t="s">
        <v>172</v>
      </c>
      <c r="F98" s="188" t="s">
        <v>173</v>
      </c>
      <c r="G98" s="189" t="s">
        <v>166</v>
      </c>
      <c r="H98" s="190">
        <v>13.5</v>
      </c>
      <c r="I98" s="191"/>
      <c r="J98" s="192">
        <f t="shared" si="0"/>
        <v>0</v>
      </c>
      <c r="K98" s="193"/>
      <c r="L98" s="37"/>
      <c r="M98" s="194" t="s">
        <v>19</v>
      </c>
      <c r="N98" s="195" t="s">
        <v>44</v>
      </c>
      <c r="O98" s="62"/>
      <c r="P98" s="196">
        <f t="shared" si="1"/>
        <v>0</v>
      </c>
      <c r="Q98" s="196">
        <v>0</v>
      </c>
      <c r="R98" s="196">
        <f t="shared" si="2"/>
        <v>0</v>
      </c>
      <c r="S98" s="196">
        <v>0</v>
      </c>
      <c r="T98" s="197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8" t="s">
        <v>162</v>
      </c>
      <c r="AT98" s="198" t="s">
        <v>158</v>
      </c>
      <c r="AU98" s="198" t="s">
        <v>83</v>
      </c>
      <c r="AY98" s="15" t="s">
        <v>156</v>
      </c>
      <c r="BE98" s="199">
        <f t="shared" si="4"/>
        <v>0</v>
      </c>
      <c r="BF98" s="199">
        <f t="shared" si="5"/>
        <v>0</v>
      </c>
      <c r="BG98" s="199">
        <f t="shared" si="6"/>
        <v>0</v>
      </c>
      <c r="BH98" s="199">
        <f t="shared" si="7"/>
        <v>0</v>
      </c>
      <c r="BI98" s="199">
        <f t="shared" si="8"/>
        <v>0</v>
      </c>
      <c r="BJ98" s="15" t="s">
        <v>81</v>
      </c>
      <c r="BK98" s="199">
        <f t="shared" si="9"/>
        <v>0</v>
      </c>
      <c r="BL98" s="15" t="s">
        <v>162</v>
      </c>
      <c r="BM98" s="198" t="s">
        <v>567</v>
      </c>
    </row>
    <row r="99" spans="1:65" s="2" customFormat="1" ht="24" customHeight="1">
      <c r="A99" s="32"/>
      <c r="B99" s="33"/>
      <c r="C99" s="186" t="s">
        <v>179</v>
      </c>
      <c r="D99" s="186" t="s">
        <v>158</v>
      </c>
      <c r="E99" s="187" t="s">
        <v>176</v>
      </c>
      <c r="F99" s="188" t="s">
        <v>177</v>
      </c>
      <c r="G99" s="189" t="s">
        <v>166</v>
      </c>
      <c r="H99" s="190">
        <v>1.35</v>
      </c>
      <c r="I99" s="191"/>
      <c r="J99" s="192">
        <f t="shared" si="0"/>
        <v>0</v>
      </c>
      <c r="K99" s="193"/>
      <c r="L99" s="37"/>
      <c r="M99" s="194" t="s">
        <v>19</v>
      </c>
      <c r="N99" s="195" t="s">
        <v>44</v>
      </c>
      <c r="O99" s="62"/>
      <c r="P99" s="196">
        <f t="shared" si="1"/>
        <v>0</v>
      </c>
      <c r="Q99" s="196">
        <v>0</v>
      </c>
      <c r="R99" s="196">
        <f t="shared" si="2"/>
        <v>0</v>
      </c>
      <c r="S99" s="196">
        <v>0</v>
      </c>
      <c r="T99" s="197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98" t="s">
        <v>162</v>
      </c>
      <c r="AT99" s="198" t="s">
        <v>158</v>
      </c>
      <c r="AU99" s="198" t="s">
        <v>83</v>
      </c>
      <c r="AY99" s="15" t="s">
        <v>156</v>
      </c>
      <c r="BE99" s="199">
        <f t="shared" si="4"/>
        <v>0</v>
      </c>
      <c r="BF99" s="199">
        <f t="shared" si="5"/>
        <v>0</v>
      </c>
      <c r="BG99" s="199">
        <f t="shared" si="6"/>
        <v>0</v>
      </c>
      <c r="BH99" s="199">
        <f t="shared" si="7"/>
        <v>0</v>
      </c>
      <c r="BI99" s="199">
        <f t="shared" si="8"/>
        <v>0</v>
      </c>
      <c r="BJ99" s="15" t="s">
        <v>81</v>
      </c>
      <c r="BK99" s="199">
        <f t="shared" si="9"/>
        <v>0</v>
      </c>
      <c r="BL99" s="15" t="s">
        <v>162</v>
      </c>
      <c r="BM99" s="198" t="s">
        <v>568</v>
      </c>
    </row>
    <row r="100" spans="1:65" s="2" customFormat="1" ht="24" customHeight="1">
      <c r="A100" s="32"/>
      <c r="B100" s="33"/>
      <c r="C100" s="186" t="s">
        <v>183</v>
      </c>
      <c r="D100" s="186" t="s">
        <v>158</v>
      </c>
      <c r="E100" s="187" t="s">
        <v>184</v>
      </c>
      <c r="F100" s="188" t="s">
        <v>185</v>
      </c>
      <c r="G100" s="189" t="s">
        <v>161</v>
      </c>
      <c r="H100" s="190">
        <v>25</v>
      </c>
      <c r="I100" s="191"/>
      <c r="J100" s="192">
        <f t="shared" si="0"/>
        <v>0</v>
      </c>
      <c r="K100" s="193"/>
      <c r="L100" s="37"/>
      <c r="M100" s="194" t="s">
        <v>19</v>
      </c>
      <c r="N100" s="195" t="s">
        <v>44</v>
      </c>
      <c r="O100" s="62"/>
      <c r="P100" s="196">
        <f t="shared" si="1"/>
        <v>0</v>
      </c>
      <c r="Q100" s="196">
        <v>0</v>
      </c>
      <c r="R100" s="196">
        <f t="shared" si="2"/>
        <v>0</v>
      </c>
      <c r="S100" s="196">
        <v>0</v>
      </c>
      <c r="T100" s="197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98" t="s">
        <v>162</v>
      </c>
      <c r="AT100" s="198" t="s">
        <v>158</v>
      </c>
      <c r="AU100" s="198" t="s">
        <v>83</v>
      </c>
      <c r="AY100" s="15" t="s">
        <v>156</v>
      </c>
      <c r="BE100" s="199">
        <f t="shared" si="4"/>
        <v>0</v>
      </c>
      <c r="BF100" s="199">
        <f t="shared" si="5"/>
        <v>0</v>
      </c>
      <c r="BG100" s="199">
        <f t="shared" si="6"/>
        <v>0</v>
      </c>
      <c r="BH100" s="199">
        <f t="shared" si="7"/>
        <v>0</v>
      </c>
      <c r="BI100" s="199">
        <f t="shared" si="8"/>
        <v>0</v>
      </c>
      <c r="BJ100" s="15" t="s">
        <v>81</v>
      </c>
      <c r="BK100" s="199">
        <f t="shared" si="9"/>
        <v>0</v>
      </c>
      <c r="BL100" s="15" t="s">
        <v>162</v>
      </c>
      <c r="BM100" s="198" t="s">
        <v>569</v>
      </c>
    </row>
    <row r="101" spans="1:65" s="2" customFormat="1" ht="24" customHeight="1">
      <c r="A101" s="32"/>
      <c r="B101" s="33"/>
      <c r="C101" s="186" t="s">
        <v>187</v>
      </c>
      <c r="D101" s="186" t="s">
        <v>158</v>
      </c>
      <c r="E101" s="187" t="s">
        <v>188</v>
      </c>
      <c r="F101" s="188" t="s">
        <v>189</v>
      </c>
      <c r="G101" s="189" t="s">
        <v>161</v>
      </c>
      <c r="H101" s="190">
        <v>4.5</v>
      </c>
      <c r="I101" s="191"/>
      <c r="J101" s="192">
        <f t="shared" si="0"/>
        <v>0</v>
      </c>
      <c r="K101" s="193"/>
      <c r="L101" s="37"/>
      <c r="M101" s="194" t="s">
        <v>19</v>
      </c>
      <c r="N101" s="195" t="s">
        <v>44</v>
      </c>
      <c r="O101" s="62"/>
      <c r="P101" s="196">
        <f t="shared" si="1"/>
        <v>0</v>
      </c>
      <c r="Q101" s="196">
        <v>0</v>
      </c>
      <c r="R101" s="196">
        <f t="shared" si="2"/>
        <v>0</v>
      </c>
      <c r="S101" s="196">
        <v>0</v>
      </c>
      <c r="T101" s="197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98" t="s">
        <v>162</v>
      </c>
      <c r="AT101" s="198" t="s">
        <v>158</v>
      </c>
      <c r="AU101" s="198" t="s">
        <v>83</v>
      </c>
      <c r="AY101" s="15" t="s">
        <v>156</v>
      </c>
      <c r="BE101" s="199">
        <f t="shared" si="4"/>
        <v>0</v>
      </c>
      <c r="BF101" s="199">
        <f t="shared" si="5"/>
        <v>0</v>
      </c>
      <c r="BG101" s="199">
        <f t="shared" si="6"/>
        <v>0</v>
      </c>
      <c r="BH101" s="199">
        <f t="shared" si="7"/>
        <v>0</v>
      </c>
      <c r="BI101" s="199">
        <f t="shared" si="8"/>
        <v>0</v>
      </c>
      <c r="BJ101" s="15" t="s">
        <v>81</v>
      </c>
      <c r="BK101" s="199">
        <f t="shared" si="9"/>
        <v>0</v>
      </c>
      <c r="BL101" s="15" t="s">
        <v>162</v>
      </c>
      <c r="BM101" s="198" t="s">
        <v>570</v>
      </c>
    </row>
    <row r="102" spans="1:65" s="2" customFormat="1" ht="16.5" customHeight="1">
      <c r="A102" s="32"/>
      <c r="B102" s="33"/>
      <c r="C102" s="200" t="s">
        <v>191</v>
      </c>
      <c r="D102" s="200" t="s">
        <v>192</v>
      </c>
      <c r="E102" s="201" t="s">
        <v>193</v>
      </c>
      <c r="F102" s="202" t="s">
        <v>194</v>
      </c>
      <c r="G102" s="203" t="s">
        <v>195</v>
      </c>
      <c r="H102" s="204">
        <v>2.5649999999999999</v>
      </c>
      <c r="I102" s="205"/>
      <c r="J102" s="206">
        <f t="shared" si="0"/>
        <v>0</v>
      </c>
      <c r="K102" s="207"/>
      <c r="L102" s="208"/>
      <c r="M102" s="209" t="s">
        <v>19</v>
      </c>
      <c r="N102" s="210" t="s">
        <v>44</v>
      </c>
      <c r="O102" s="62"/>
      <c r="P102" s="196">
        <f t="shared" si="1"/>
        <v>0</v>
      </c>
      <c r="Q102" s="196">
        <v>1</v>
      </c>
      <c r="R102" s="196">
        <f t="shared" si="2"/>
        <v>2.5649999999999999</v>
      </c>
      <c r="S102" s="196">
        <v>0</v>
      </c>
      <c r="T102" s="197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98" t="s">
        <v>187</v>
      </c>
      <c r="AT102" s="198" t="s">
        <v>192</v>
      </c>
      <c r="AU102" s="198" t="s">
        <v>83</v>
      </c>
      <c r="AY102" s="15" t="s">
        <v>156</v>
      </c>
      <c r="BE102" s="199">
        <f t="shared" si="4"/>
        <v>0</v>
      </c>
      <c r="BF102" s="199">
        <f t="shared" si="5"/>
        <v>0</v>
      </c>
      <c r="BG102" s="199">
        <f t="shared" si="6"/>
        <v>0</v>
      </c>
      <c r="BH102" s="199">
        <f t="shared" si="7"/>
        <v>0</v>
      </c>
      <c r="BI102" s="199">
        <f t="shared" si="8"/>
        <v>0</v>
      </c>
      <c r="BJ102" s="15" t="s">
        <v>81</v>
      </c>
      <c r="BK102" s="199">
        <f t="shared" si="9"/>
        <v>0</v>
      </c>
      <c r="BL102" s="15" t="s">
        <v>162</v>
      </c>
      <c r="BM102" s="198" t="s">
        <v>571</v>
      </c>
    </row>
    <row r="103" spans="1:65" s="2" customFormat="1" ht="24" customHeight="1">
      <c r="A103" s="32"/>
      <c r="B103" s="33"/>
      <c r="C103" s="186" t="s">
        <v>197</v>
      </c>
      <c r="D103" s="186" t="s">
        <v>158</v>
      </c>
      <c r="E103" s="187" t="s">
        <v>198</v>
      </c>
      <c r="F103" s="188" t="s">
        <v>199</v>
      </c>
      <c r="G103" s="189" t="s">
        <v>161</v>
      </c>
      <c r="H103" s="190">
        <v>4.5</v>
      </c>
      <c r="I103" s="191"/>
      <c r="J103" s="192">
        <f t="shared" si="0"/>
        <v>0</v>
      </c>
      <c r="K103" s="193"/>
      <c r="L103" s="37"/>
      <c r="M103" s="194" t="s">
        <v>19</v>
      </c>
      <c r="N103" s="195" t="s">
        <v>44</v>
      </c>
      <c r="O103" s="62"/>
      <c r="P103" s="196">
        <f t="shared" si="1"/>
        <v>0</v>
      </c>
      <c r="Q103" s="196">
        <v>0</v>
      </c>
      <c r="R103" s="196">
        <f t="shared" si="2"/>
        <v>0</v>
      </c>
      <c r="S103" s="196">
        <v>0</v>
      </c>
      <c r="T103" s="197">
        <f t="shared" si="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98" t="s">
        <v>162</v>
      </c>
      <c r="AT103" s="198" t="s">
        <v>158</v>
      </c>
      <c r="AU103" s="198" t="s">
        <v>83</v>
      </c>
      <c r="AY103" s="15" t="s">
        <v>156</v>
      </c>
      <c r="BE103" s="199">
        <f t="shared" si="4"/>
        <v>0</v>
      </c>
      <c r="BF103" s="199">
        <f t="shared" si="5"/>
        <v>0</v>
      </c>
      <c r="BG103" s="199">
        <f t="shared" si="6"/>
        <v>0</v>
      </c>
      <c r="BH103" s="199">
        <f t="shared" si="7"/>
        <v>0</v>
      </c>
      <c r="BI103" s="199">
        <f t="shared" si="8"/>
        <v>0</v>
      </c>
      <c r="BJ103" s="15" t="s">
        <v>81</v>
      </c>
      <c r="BK103" s="199">
        <f t="shared" si="9"/>
        <v>0</v>
      </c>
      <c r="BL103" s="15" t="s">
        <v>162</v>
      </c>
      <c r="BM103" s="198" t="s">
        <v>572</v>
      </c>
    </row>
    <row r="104" spans="1:65" s="2" customFormat="1" ht="16.5" customHeight="1">
      <c r="A104" s="32"/>
      <c r="B104" s="33"/>
      <c r="C104" s="200" t="s">
        <v>201</v>
      </c>
      <c r="D104" s="200" t="s">
        <v>192</v>
      </c>
      <c r="E104" s="201" t="s">
        <v>202</v>
      </c>
      <c r="F104" s="202" t="s">
        <v>203</v>
      </c>
      <c r="G104" s="203" t="s">
        <v>204</v>
      </c>
      <c r="H104" s="204">
        <v>6.8000000000000005E-2</v>
      </c>
      <c r="I104" s="205"/>
      <c r="J104" s="206">
        <f t="shared" si="0"/>
        <v>0</v>
      </c>
      <c r="K104" s="207"/>
      <c r="L104" s="208"/>
      <c r="M104" s="209" t="s">
        <v>19</v>
      </c>
      <c r="N104" s="210" t="s">
        <v>44</v>
      </c>
      <c r="O104" s="62"/>
      <c r="P104" s="196">
        <f t="shared" si="1"/>
        <v>0</v>
      </c>
      <c r="Q104" s="196">
        <v>1E-3</v>
      </c>
      <c r="R104" s="196">
        <f t="shared" si="2"/>
        <v>6.8000000000000013E-5</v>
      </c>
      <c r="S104" s="196">
        <v>0</v>
      </c>
      <c r="T104" s="197">
        <f t="shared" si="3"/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98" t="s">
        <v>187</v>
      </c>
      <c r="AT104" s="198" t="s">
        <v>192</v>
      </c>
      <c r="AU104" s="198" t="s">
        <v>83</v>
      </c>
      <c r="AY104" s="15" t="s">
        <v>156</v>
      </c>
      <c r="BE104" s="199">
        <f t="shared" si="4"/>
        <v>0</v>
      </c>
      <c r="BF104" s="199">
        <f t="shared" si="5"/>
        <v>0</v>
      </c>
      <c r="BG104" s="199">
        <f t="shared" si="6"/>
        <v>0</v>
      </c>
      <c r="BH104" s="199">
        <f t="shared" si="7"/>
        <v>0</v>
      </c>
      <c r="BI104" s="199">
        <f t="shared" si="8"/>
        <v>0</v>
      </c>
      <c r="BJ104" s="15" t="s">
        <v>81</v>
      </c>
      <c r="BK104" s="199">
        <f t="shared" si="9"/>
        <v>0</v>
      </c>
      <c r="BL104" s="15" t="s">
        <v>162</v>
      </c>
      <c r="BM104" s="198" t="s">
        <v>573</v>
      </c>
    </row>
    <row r="105" spans="1:65" s="2" customFormat="1" ht="16.5" customHeight="1">
      <c r="A105" s="32"/>
      <c r="B105" s="33"/>
      <c r="C105" s="186" t="s">
        <v>206</v>
      </c>
      <c r="D105" s="186" t="s">
        <v>158</v>
      </c>
      <c r="E105" s="187" t="s">
        <v>207</v>
      </c>
      <c r="F105" s="188" t="s">
        <v>208</v>
      </c>
      <c r="G105" s="189" t="s">
        <v>195</v>
      </c>
      <c r="H105" s="190">
        <v>0.1</v>
      </c>
      <c r="I105" s="191"/>
      <c r="J105" s="192">
        <f t="shared" si="0"/>
        <v>0</v>
      </c>
      <c r="K105" s="193"/>
      <c r="L105" s="37"/>
      <c r="M105" s="194" t="s">
        <v>19</v>
      </c>
      <c r="N105" s="195" t="s">
        <v>44</v>
      </c>
      <c r="O105" s="62"/>
      <c r="P105" s="196">
        <f t="shared" si="1"/>
        <v>0</v>
      </c>
      <c r="Q105" s="196">
        <v>0</v>
      </c>
      <c r="R105" s="196">
        <f t="shared" si="2"/>
        <v>0</v>
      </c>
      <c r="S105" s="196">
        <v>1</v>
      </c>
      <c r="T105" s="197">
        <f t="shared" si="3"/>
        <v>0.1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98" t="s">
        <v>162</v>
      </c>
      <c r="AT105" s="198" t="s">
        <v>158</v>
      </c>
      <c r="AU105" s="198" t="s">
        <v>83</v>
      </c>
      <c r="AY105" s="15" t="s">
        <v>156</v>
      </c>
      <c r="BE105" s="199">
        <f t="shared" si="4"/>
        <v>0</v>
      </c>
      <c r="BF105" s="199">
        <f t="shared" si="5"/>
        <v>0</v>
      </c>
      <c r="BG105" s="199">
        <f t="shared" si="6"/>
        <v>0</v>
      </c>
      <c r="BH105" s="199">
        <f t="shared" si="7"/>
        <v>0</v>
      </c>
      <c r="BI105" s="199">
        <f t="shared" si="8"/>
        <v>0</v>
      </c>
      <c r="BJ105" s="15" t="s">
        <v>81</v>
      </c>
      <c r="BK105" s="199">
        <f t="shared" si="9"/>
        <v>0</v>
      </c>
      <c r="BL105" s="15" t="s">
        <v>162</v>
      </c>
      <c r="BM105" s="198" t="s">
        <v>574</v>
      </c>
    </row>
    <row r="106" spans="1:65" s="12" customFormat="1" ht="22.9" customHeight="1">
      <c r="B106" s="170"/>
      <c r="C106" s="171"/>
      <c r="D106" s="172" t="s">
        <v>72</v>
      </c>
      <c r="E106" s="184" t="s">
        <v>191</v>
      </c>
      <c r="F106" s="184" t="s">
        <v>220</v>
      </c>
      <c r="G106" s="171"/>
      <c r="H106" s="171"/>
      <c r="I106" s="174"/>
      <c r="J106" s="185">
        <f>BK106</f>
        <v>0</v>
      </c>
      <c r="K106" s="171"/>
      <c r="L106" s="176"/>
      <c r="M106" s="177"/>
      <c r="N106" s="178"/>
      <c r="O106" s="178"/>
      <c r="P106" s="179">
        <f>SUM(P107:P110)</f>
        <v>0</v>
      </c>
      <c r="Q106" s="178"/>
      <c r="R106" s="179">
        <f>SUM(R107:R110)</f>
        <v>0</v>
      </c>
      <c r="S106" s="178"/>
      <c r="T106" s="180">
        <f>SUM(T107:T110)</f>
        <v>10.42151</v>
      </c>
      <c r="AR106" s="181" t="s">
        <v>81</v>
      </c>
      <c r="AT106" s="182" t="s">
        <v>72</v>
      </c>
      <c r="AU106" s="182" t="s">
        <v>81</v>
      </c>
      <c r="AY106" s="181" t="s">
        <v>156</v>
      </c>
      <c r="BK106" s="183">
        <f>SUM(BK107:BK110)</f>
        <v>0</v>
      </c>
    </row>
    <row r="107" spans="1:65" s="2" customFormat="1" ht="16.5" customHeight="1">
      <c r="A107" s="32"/>
      <c r="B107" s="33"/>
      <c r="C107" s="186" t="s">
        <v>221</v>
      </c>
      <c r="D107" s="186" t="s">
        <v>158</v>
      </c>
      <c r="E107" s="187" t="s">
        <v>361</v>
      </c>
      <c r="F107" s="188" t="s">
        <v>362</v>
      </c>
      <c r="G107" s="189" t="s">
        <v>166</v>
      </c>
      <c r="H107" s="190">
        <v>1.35</v>
      </c>
      <c r="I107" s="191"/>
      <c r="J107" s="192">
        <f>ROUND(I107*H107,2)</f>
        <v>0</v>
      </c>
      <c r="K107" s="193"/>
      <c r="L107" s="37"/>
      <c r="M107" s="194" t="s">
        <v>19</v>
      </c>
      <c r="N107" s="195" t="s">
        <v>44</v>
      </c>
      <c r="O107" s="62"/>
      <c r="P107" s="196">
        <f>O107*H107</f>
        <v>0</v>
      </c>
      <c r="Q107" s="196">
        <v>0</v>
      </c>
      <c r="R107" s="196">
        <f>Q107*H107</f>
        <v>0</v>
      </c>
      <c r="S107" s="196">
        <v>2</v>
      </c>
      <c r="T107" s="197">
        <f>S107*H107</f>
        <v>2.7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98" t="s">
        <v>162</v>
      </c>
      <c r="AT107" s="198" t="s">
        <v>158</v>
      </c>
      <c r="AU107" s="198" t="s">
        <v>83</v>
      </c>
      <c r="AY107" s="15" t="s">
        <v>156</v>
      </c>
      <c r="BE107" s="199">
        <f>IF(N107="základní",J107,0)</f>
        <v>0</v>
      </c>
      <c r="BF107" s="199">
        <f>IF(N107="snížená",J107,0)</f>
        <v>0</v>
      </c>
      <c r="BG107" s="199">
        <f>IF(N107="zákl. přenesená",J107,0)</f>
        <v>0</v>
      </c>
      <c r="BH107" s="199">
        <f>IF(N107="sníž. přenesená",J107,0)</f>
        <v>0</v>
      </c>
      <c r="BI107" s="199">
        <f>IF(N107="nulová",J107,0)</f>
        <v>0</v>
      </c>
      <c r="BJ107" s="15" t="s">
        <v>81</v>
      </c>
      <c r="BK107" s="199">
        <f>ROUND(I107*H107,2)</f>
        <v>0</v>
      </c>
      <c r="BL107" s="15" t="s">
        <v>162</v>
      </c>
      <c r="BM107" s="198" t="s">
        <v>575</v>
      </c>
    </row>
    <row r="108" spans="1:65" s="2" customFormat="1" ht="24" customHeight="1">
      <c r="A108" s="32"/>
      <c r="B108" s="33"/>
      <c r="C108" s="186" t="s">
        <v>225</v>
      </c>
      <c r="D108" s="186" t="s">
        <v>158</v>
      </c>
      <c r="E108" s="187" t="s">
        <v>469</v>
      </c>
      <c r="F108" s="188" t="s">
        <v>470</v>
      </c>
      <c r="G108" s="189" t="s">
        <v>166</v>
      </c>
      <c r="H108" s="190">
        <v>3.0960000000000001</v>
      </c>
      <c r="I108" s="191"/>
      <c r="J108" s="192">
        <f>ROUND(I108*H108,2)</f>
        <v>0</v>
      </c>
      <c r="K108" s="193"/>
      <c r="L108" s="37"/>
      <c r="M108" s="194" t="s">
        <v>19</v>
      </c>
      <c r="N108" s="195" t="s">
        <v>44</v>
      </c>
      <c r="O108" s="62"/>
      <c r="P108" s="196">
        <f>O108*H108</f>
        <v>0</v>
      </c>
      <c r="Q108" s="196">
        <v>0</v>
      </c>
      <c r="R108" s="196">
        <f>Q108*H108</f>
        <v>0</v>
      </c>
      <c r="S108" s="196">
        <v>2</v>
      </c>
      <c r="T108" s="197">
        <f>S108*H108</f>
        <v>6.1920000000000002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98" t="s">
        <v>162</v>
      </c>
      <c r="AT108" s="198" t="s">
        <v>158</v>
      </c>
      <c r="AU108" s="198" t="s">
        <v>83</v>
      </c>
      <c r="AY108" s="15" t="s">
        <v>156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15" t="s">
        <v>81</v>
      </c>
      <c r="BK108" s="199">
        <f>ROUND(I108*H108,2)</f>
        <v>0</v>
      </c>
      <c r="BL108" s="15" t="s">
        <v>162</v>
      </c>
      <c r="BM108" s="198" t="s">
        <v>576</v>
      </c>
    </row>
    <row r="109" spans="1:65" s="2" customFormat="1" ht="24" customHeight="1">
      <c r="A109" s="32"/>
      <c r="B109" s="33"/>
      <c r="C109" s="186" t="s">
        <v>8</v>
      </c>
      <c r="D109" s="186" t="s">
        <v>158</v>
      </c>
      <c r="E109" s="187" t="s">
        <v>367</v>
      </c>
      <c r="F109" s="188" t="s">
        <v>368</v>
      </c>
      <c r="G109" s="189" t="s">
        <v>166</v>
      </c>
      <c r="H109" s="190">
        <v>0.81</v>
      </c>
      <c r="I109" s="191"/>
      <c r="J109" s="192">
        <f>ROUND(I109*H109,2)</f>
        <v>0</v>
      </c>
      <c r="K109" s="193"/>
      <c r="L109" s="37"/>
      <c r="M109" s="194" t="s">
        <v>19</v>
      </c>
      <c r="N109" s="195" t="s">
        <v>44</v>
      </c>
      <c r="O109" s="62"/>
      <c r="P109" s="196">
        <f>O109*H109</f>
        <v>0</v>
      </c>
      <c r="Q109" s="196">
        <v>0</v>
      </c>
      <c r="R109" s="196">
        <f>Q109*H109</f>
        <v>0</v>
      </c>
      <c r="S109" s="196">
        <v>1.671</v>
      </c>
      <c r="T109" s="197">
        <f>S109*H109</f>
        <v>1.3535100000000002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98" t="s">
        <v>162</v>
      </c>
      <c r="AT109" s="198" t="s">
        <v>158</v>
      </c>
      <c r="AU109" s="198" t="s">
        <v>83</v>
      </c>
      <c r="AY109" s="15" t="s">
        <v>156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5" t="s">
        <v>81</v>
      </c>
      <c r="BK109" s="199">
        <f>ROUND(I109*H109,2)</f>
        <v>0</v>
      </c>
      <c r="BL109" s="15" t="s">
        <v>162</v>
      </c>
      <c r="BM109" s="198" t="s">
        <v>577</v>
      </c>
    </row>
    <row r="110" spans="1:65" s="2" customFormat="1" ht="24" customHeight="1">
      <c r="A110" s="32"/>
      <c r="B110" s="33"/>
      <c r="C110" s="186" t="s">
        <v>270</v>
      </c>
      <c r="D110" s="186" t="s">
        <v>158</v>
      </c>
      <c r="E110" s="187" t="s">
        <v>371</v>
      </c>
      <c r="F110" s="188" t="s">
        <v>372</v>
      </c>
      <c r="G110" s="189" t="s">
        <v>161</v>
      </c>
      <c r="H110" s="190">
        <v>2</v>
      </c>
      <c r="I110" s="191"/>
      <c r="J110" s="192">
        <f>ROUND(I110*H110,2)</f>
        <v>0</v>
      </c>
      <c r="K110" s="193"/>
      <c r="L110" s="37"/>
      <c r="M110" s="194" t="s">
        <v>19</v>
      </c>
      <c r="N110" s="195" t="s">
        <v>44</v>
      </c>
      <c r="O110" s="62"/>
      <c r="P110" s="196">
        <f>O110*H110</f>
        <v>0</v>
      </c>
      <c r="Q110" s="196">
        <v>0</v>
      </c>
      <c r="R110" s="196">
        <f>Q110*H110</f>
        <v>0</v>
      </c>
      <c r="S110" s="196">
        <v>8.7999999999999995E-2</v>
      </c>
      <c r="T110" s="197">
        <f>S110*H110</f>
        <v>0.17599999999999999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98" t="s">
        <v>162</v>
      </c>
      <c r="AT110" s="198" t="s">
        <v>158</v>
      </c>
      <c r="AU110" s="198" t="s">
        <v>83</v>
      </c>
      <c r="AY110" s="15" t="s">
        <v>156</v>
      </c>
      <c r="BE110" s="199">
        <f>IF(N110="základní",J110,0)</f>
        <v>0</v>
      </c>
      <c r="BF110" s="199">
        <f>IF(N110="snížená",J110,0)</f>
        <v>0</v>
      </c>
      <c r="BG110" s="199">
        <f>IF(N110="zákl. přenesená",J110,0)</f>
        <v>0</v>
      </c>
      <c r="BH110" s="199">
        <f>IF(N110="sníž. přenesená",J110,0)</f>
        <v>0</v>
      </c>
      <c r="BI110" s="199">
        <f>IF(N110="nulová",J110,0)</f>
        <v>0</v>
      </c>
      <c r="BJ110" s="15" t="s">
        <v>81</v>
      </c>
      <c r="BK110" s="199">
        <f>ROUND(I110*H110,2)</f>
        <v>0</v>
      </c>
      <c r="BL110" s="15" t="s">
        <v>162</v>
      </c>
      <c r="BM110" s="198" t="s">
        <v>578</v>
      </c>
    </row>
    <row r="111" spans="1:65" s="12" customFormat="1" ht="22.9" customHeight="1">
      <c r="B111" s="170"/>
      <c r="C111" s="171"/>
      <c r="D111" s="172" t="s">
        <v>72</v>
      </c>
      <c r="E111" s="184" t="s">
        <v>241</v>
      </c>
      <c r="F111" s="184" t="s">
        <v>242</v>
      </c>
      <c r="G111" s="171"/>
      <c r="H111" s="171"/>
      <c r="I111" s="174"/>
      <c r="J111" s="185">
        <f>BK111</f>
        <v>0</v>
      </c>
      <c r="K111" s="171"/>
      <c r="L111" s="176"/>
      <c r="M111" s="177"/>
      <c r="N111" s="178"/>
      <c r="O111" s="178"/>
      <c r="P111" s="179">
        <f>SUM(P112:P119)</f>
        <v>0</v>
      </c>
      <c r="Q111" s="178"/>
      <c r="R111" s="179">
        <f>SUM(R112:R119)</f>
        <v>0</v>
      </c>
      <c r="S111" s="178"/>
      <c r="T111" s="180">
        <f>SUM(T112:T119)</f>
        <v>0</v>
      </c>
      <c r="AR111" s="181" t="s">
        <v>81</v>
      </c>
      <c r="AT111" s="182" t="s">
        <v>72</v>
      </c>
      <c r="AU111" s="182" t="s">
        <v>81</v>
      </c>
      <c r="AY111" s="181" t="s">
        <v>156</v>
      </c>
      <c r="BK111" s="183">
        <f>SUM(BK112:BK119)</f>
        <v>0</v>
      </c>
    </row>
    <row r="112" spans="1:65" s="2" customFormat="1" ht="16.5" customHeight="1">
      <c r="A112" s="32"/>
      <c r="B112" s="33"/>
      <c r="C112" s="186" t="s">
        <v>370</v>
      </c>
      <c r="D112" s="186" t="s">
        <v>158</v>
      </c>
      <c r="E112" s="187" t="s">
        <v>379</v>
      </c>
      <c r="F112" s="188" t="s">
        <v>380</v>
      </c>
      <c r="G112" s="189" t="s">
        <v>195</v>
      </c>
      <c r="H112" s="190">
        <v>23.222000000000001</v>
      </c>
      <c r="I112" s="191"/>
      <c r="J112" s="192">
        <f t="shared" ref="J112:J119" si="10">ROUND(I112*H112,2)</f>
        <v>0</v>
      </c>
      <c r="K112" s="193"/>
      <c r="L112" s="37"/>
      <c r="M112" s="194" t="s">
        <v>19</v>
      </c>
      <c r="N112" s="195" t="s">
        <v>44</v>
      </c>
      <c r="O112" s="62"/>
      <c r="P112" s="196">
        <f t="shared" ref="P112:P119" si="11">O112*H112</f>
        <v>0</v>
      </c>
      <c r="Q112" s="196">
        <v>0</v>
      </c>
      <c r="R112" s="196">
        <f t="shared" ref="R112:R119" si="12">Q112*H112</f>
        <v>0</v>
      </c>
      <c r="S112" s="196">
        <v>0</v>
      </c>
      <c r="T112" s="197">
        <f t="shared" ref="T112:T119" si="13"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98" t="s">
        <v>162</v>
      </c>
      <c r="AT112" s="198" t="s">
        <v>158</v>
      </c>
      <c r="AU112" s="198" t="s">
        <v>83</v>
      </c>
      <c r="AY112" s="15" t="s">
        <v>156</v>
      </c>
      <c r="BE112" s="199">
        <f t="shared" ref="BE112:BE119" si="14">IF(N112="základní",J112,0)</f>
        <v>0</v>
      </c>
      <c r="BF112" s="199">
        <f t="shared" ref="BF112:BF119" si="15">IF(N112="snížená",J112,0)</f>
        <v>0</v>
      </c>
      <c r="BG112" s="199">
        <f t="shared" ref="BG112:BG119" si="16">IF(N112="zákl. přenesená",J112,0)</f>
        <v>0</v>
      </c>
      <c r="BH112" s="199">
        <f t="shared" ref="BH112:BH119" si="17">IF(N112="sníž. přenesená",J112,0)</f>
        <v>0</v>
      </c>
      <c r="BI112" s="199">
        <f t="shared" ref="BI112:BI119" si="18">IF(N112="nulová",J112,0)</f>
        <v>0</v>
      </c>
      <c r="BJ112" s="15" t="s">
        <v>81</v>
      </c>
      <c r="BK112" s="199">
        <f t="shared" ref="BK112:BK119" si="19">ROUND(I112*H112,2)</f>
        <v>0</v>
      </c>
      <c r="BL112" s="15" t="s">
        <v>162</v>
      </c>
      <c r="BM112" s="198" t="s">
        <v>579</v>
      </c>
    </row>
    <row r="113" spans="1:65" s="2" customFormat="1" ht="16.5" customHeight="1">
      <c r="A113" s="32"/>
      <c r="B113" s="33"/>
      <c r="C113" s="186" t="s">
        <v>374</v>
      </c>
      <c r="D113" s="186" t="s">
        <v>158</v>
      </c>
      <c r="E113" s="187" t="s">
        <v>383</v>
      </c>
      <c r="F113" s="188" t="s">
        <v>384</v>
      </c>
      <c r="G113" s="189" t="s">
        <v>195</v>
      </c>
      <c r="H113" s="190">
        <v>11.611000000000001</v>
      </c>
      <c r="I113" s="191"/>
      <c r="J113" s="192">
        <f t="shared" si="10"/>
        <v>0</v>
      </c>
      <c r="K113" s="193"/>
      <c r="L113" s="37"/>
      <c r="M113" s="194" t="s">
        <v>19</v>
      </c>
      <c r="N113" s="195" t="s">
        <v>44</v>
      </c>
      <c r="O113" s="62"/>
      <c r="P113" s="196">
        <f t="shared" si="11"/>
        <v>0</v>
      </c>
      <c r="Q113" s="196">
        <v>0</v>
      </c>
      <c r="R113" s="196">
        <f t="shared" si="12"/>
        <v>0</v>
      </c>
      <c r="S113" s="196">
        <v>0</v>
      </c>
      <c r="T113" s="197">
        <f t="shared" si="13"/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98" t="s">
        <v>162</v>
      </c>
      <c r="AT113" s="198" t="s">
        <v>158</v>
      </c>
      <c r="AU113" s="198" t="s">
        <v>83</v>
      </c>
      <c r="AY113" s="15" t="s">
        <v>156</v>
      </c>
      <c r="BE113" s="199">
        <f t="shared" si="14"/>
        <v>0</v>
      </c>
      <c r="BF113" s="199">
        <f t="shared" si="15"/>
        <v>0</v>
      </c>
      <c r="BG113" s="199">
        <f t="shared" si="16"/>
        <v>0</v>
      </c>
      <c r="BH113" s="199">
        <f t="shared" si="17"/>
        <v>0</v>
      </c>
      <c r="BI113" s="199">
        <f t="shared" si="18"/>
        <v>0</v>
      </c>
      <c r="BJ113" s="15" t="s">
        <v>81</v>
      </c>
      <c r="BK113" s="199">
        <f t="shared" si="19"/>
        <v>0</v>
      </c>
      <c r="BL113" s="15" t="s">
        <v>162</v>
      </c>
      <c r="BM113" s="198" t="s">
        <v>580</v>
      </c>
    </row>
    <row r="114" spans="1:65" s="2" customFormat="1" ht="16.5" customHeight="1">
      <c r="A114" s="32"/>
      <c r="B114" s="33"/>
      <c r="C114" s="186" t="s">
        <v>378</v>
      </c>
      <c r="D114" s="186" t="s">
        <v>158</v>
      </c>
      <c r="E114" s="187" t="s">
        <v>390</v>
      </c>
      <c r="F114" s="188" t="s">
        <v>391</v>
      </c>
      <c r="G114" s="189" t="s">
        <v>195</v>
      </c>
      <c r="H114" s="190">
        <v>11.611000000000001</v>
      </c>
      <c r="I114" s="191"/>
      <c r="J114" s="192">
        <f t="shared" si="10"/>
        <v>0</v>
      </c>
      <c r="K114" s="193"/>
      <c r="L114" s="37"/>
      <c r="M114" s="194" t="s">
        <v>19</v>
      </c>
      <c r="N114" s="195" t="s">
        <v>44</v>
      </c>
      <c r="O114" s="62"/>
      <c r="P114" s="196">
        <f t="shared" si="11"/>
        <v>0</v>
      </c>
      <c r="Q114" s="196">
        <v>0</v>
      </c>
      <c r="R114" s="196">
        <f t="shared" si="12"/>
        <v>0</v>
      </c>
      <c r="S114" s="196">
        <v>0</v>
      </c>
      <c r="T114" s="197">
        <f t="shared" si="13"/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98" t="s">
        <v>162</v>
      </c>
      <c r="AT114" s="198" t="s">
        <v>158</v>
      </c>
      <c r="AU114" s="198" t="s">
        <v>83</v>
      </c>
      <c r="AY114" s="15" t="s">
        <v>156</v>
      </c>
      <c r="BE114" s="199">
        <f t="shared" si="14"/>
        <v>0</v>
      </c>
      <c r="BF114" s="199">
        <f t="shared" si="15"/>
        <v>0</v>
      </c>
      <c r="BG114" s="199">
        <f t="shared" si="16"/>
        <v>0</v>
      </c>
      <c r="BH114" s="199">
        <f t="shared" si="17"/>
        <v>0</v>
      </c>
      <c r="BI114" s="199">
        <f t="shared" si="18"/>
        <v>0</v>
      </c>
      <c r="BJ114" s="15" t="s">
        <v>81</v>
      </c>
      <c r="BK114" s="199">
        <f t="shared" si="19"/>
        <v>0</v>
      </c>
      <c r="BL114" s="15" t="s">
        <v>162</v>
      </c>
      <c r="BM114" s="198" t="s">
        <v>581</v>
      </c>
    </row>
    <row r="115" spans="1:65" s="2" customFormat="1" ht="24" customHeight="1">
      <c r="A115" s="32"/>
      <c r="B115" s="33"/>
      <c r="C115" s="186" t="s">
        <v>382</v>
      </c>
      <c r="D115" s="186" t="s">
        <v>158</v>
      </c>
      <c r="E115" s="187" t="s">
        <v>582</v>
      </c>
      <c r="F115" s="188" t="s">
        <v>583</v>
      </c>
      <c r="G115" s="189" t="s">
        <v>195</v>
      </c>
      <c r="H115" s="190">
        <v>116.11</v>
      </c>
      <c r="I115" s="191"/>
      <c r="J115" s="192">
        <f t="shared" si="10"/>
        <v>0</v>
      </c>
      <c r="K115" s="193"/>
      <c r="L115" s="37"/>
      <c r="M115" s="194" t="s">
        <v>19</v>
      </c>
      <c r="N115" s="195" t="s">
        <v>44</v>
      </c>
      <c r="O115" s="62"/>
      <c r="P115" s="196">
        <f t="shared" si="11"/>
        <v>0</v>
      </c>
      <c r="Q115" s="196">
        <v>0</v>
      </c>
      <c r="R115" s="196">
        <f t="shared" si="12"/>
        <v>0</v>
      </c>
      <c r="S115" s="196">
        <v>0</v>
      </c>
      <c r="T115" s="197">
        <f t="shared" si="13"/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98" t="s">
        <v>162</v>
      </c>
      <c r="AT115" s="198" t="s">
        <v>158</v>
      </c>
      <c r="AU115" s="198" t="s">
        <v>83</v>
      </c>
      <c r="AY115" s="15" t="s">
        <v>156</v>
      </c>
      <c r="BE115" s="199">
        <f t="shared" si="14"/>
        <v>0</v>
      </c>
      <c r="BF115" s="199">
        <f t="shared" si="15"/>
        <v>0</v>
      </c>
      <c r="BG115" s="199">
        <f t="shared" si="16"/>
        <v>0</v>
      </c>
      <c r="BH115" s="199">
        <f t="shared" si="17"/>
        <v>0</v>
      </c>
      <c r="BI115" s="199">
        <f t="shared" si="18"/>
        <v>0</v>
      </c>
      <c r="BJ115" s="15" t="s">
        <v>81</v>
      </c>
      <c r="BK115" s="199">
        <f t="shared" si="19"/>
        <v>0</v>
      </c>
      <c r="BL115" s="15" t="s">
        <v>162</v>
      </c>
      <c r="BM115" s="198" t="s">
        <v>584</v>
      </c>
    </row>
    <row r="116" spans="1:65" s="2" customFormat="1" ht="16.5" customHeight="1">
      <c r="A116" s="32"/>
      <c r="B116" s="33"/>
      <c r="C116" s="186" t="s">
        <v>7</v>
      </c>
      <c r="D116" s="186" t="s">
        <v>158</v>
      </c>
      <c r="E116" s="187" t="s">
        <v>244</v>
      </c>
      <c r="F116" s="188" t="s">
        <v>245</v>
      </c>
      <c r="G116" s="189" t="s">
        <v>195</v>
      </c>
      <c r="H116" s="190">
        <v>11.611000000000001</v>
      </c>
      <c r="I116" s="191"/>
      <c r="J116" s="192">
        <f t="shared" si="10"/>
        <v>0</v>
      </c>
      <c r="K116" s="193"/>
      <c r="L116" s="37"/>
      <c r="M116" s="194" t="s">
        <v>19</v>
      </c>
      <c r="N116" s="195" t="s">
        <v>44</v>
      </c>
      <c r="O116" s="62"/>
      <c r="P116" s="196">
        <f t="shared" si="11"/>
        <v>0</v>
      </c>
      <c r="Q116" s="196">
        <v>0</v>
      </c>
      <c r="R116" s="196">
        <f t="shared" si="12"/>
        <v>0</v>
      </c>
      <c r="S116" s="196">
        <v>0</v>
      </c>
      <c r="T116" s="197">
        <f t="shared" si="13"/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98" t="s">
        <v>162</v>
      </c>
      <c r="AT116" s="198" t="s">
        <v>158</v>
      </c>
      <c r="AU116" s="198" t="s">
        <v>83</v>
      </c>
      <c r="AY116" s="15" t="s">
        <v>156</v>
      </c>
      <c r="BE116" s="199">
        <f t="shared" si="14"/>
        <v>0</v>
      </c>
      <c r="BF116" s="199">
        <f t="shared" si="15"/>
        <v>0</v>
      </c>
      <c r="BG116" s="199">
        <f t="shared" si="16"/>
        <v>0</v>
      </c>
      <c r="BH116" s="199">
        <f t="shared" si="17"/>
        <v>0</v>
      </c>
      <c r="BI116" s="199">
        <f t="shared" si="18"/>
        <v>0</v>
      </c>
      <c r="BJ116" s="15" t="s">
        <v>81</v>
      </c>
      <c r="BK116" s="199">
        <f t="shared" si="19"/>
        <v>0</v>
      </c>
      <c r="BL116" s="15" t="s">
        <v>162</v>
      </c>
      <c r="BM116" s="198" t="s">
        <v>585</v>
      </c>
    </row>
    <row r="117" spans="1:65" s="2" customFormat="1" ht="24" customHeight="1">
      <c r="A117" s="32"/>
      <c r="B117" s="33"/>
      <c r="C117" s="186" t="s">
        <v>389</v>
      </c>
      <c r="D117" s="186" t="s">
        <v>158</v>
      </c>
      <c r="E117" s="187" t="s">
        <v>248</v>
      </c>
      <c r="F117" s="188" t="s">
        <v>249</v>
      </c>
      <c r="G117" s="189" t="s">
        <v>195</v>
      </c>
      <c r="H117" s="190">
        <v>220.60900000000001</v>
      </c>
      <c r="I117" s="191"/>
      <c r="J117" s="192">
        <f t="shared" si="10"/>
        <v>0</v>
      </c>
      <c r="K117" s="193"/>
      <c r="L117" s="37"/>
      <c r="M117" s="194" t="s">
        <v>19</v>
      </c>
      <c r="N117" s="195" t="s">
        <v>44</v>
      </c>
      <c r="O117" s="62"/>
      <c r="P117" s="196">
        <f t="shared" si="11"/>
        <v>0</v>
      </c>
      <c r="Q117" s="196">
        <v>0</v>
      </c>
      <c r="R117" s="196">
        <f t="shared" si="12"/>
        <v>0</v>
      </c>
      <c r="S117" s="196">
        <v>0</v>
      </c>
      <c r="T117" s="197">
        <f t="shared" si="13"/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8" t="s">
        <v>162</v>
      </c>
      <c r="AT117" s="198" t="s">
        <v>158</v>
      </c>
      <c r="AU117" s="198" t="s">
        <v>83</v>
      </c>
      <c r="AY117" s="15" t="s">
        <v>156</v>
      </c>
      <c r="BE117" s="199">
        <f t="shared" si="14"/>
        <v>0</v>
      </c>
      <c r="BF117" s="199">
        <f t="shared" si="15"/>
        <v>0</v>
      </c>
      <c r="BG117" s="199">
        <f t="shared" si="16"/>
        <v>0</v>
      </c>
      <c r="BH117" s="199">
        <f t="shared" si="17"/>
        <v>0</v>
      </c>
      <c r="BI117" s="199">
        <f t="shared" si="18"/>
        <v>0</v>
      </c>
      <c r="BJ117" s="15" t="s">
        <v>81</v>
      </c>
      <c r="BK117" s="199">
        <f t="shared" si="19"/>
        <v>0</v>
      </c>
      <c r="BL117" s="15" t="s">
        <v>162</v>
      </c>
      <c r="BM117" s="198" t="s">
        <v>586</v>
      </c>
    </row>
    <row r="118" spans="1:65" s="2" customFormat="1" ht="24" customHeight="1">
      <c r="A118" s="32"/>
      <c r="B118" s="33"/>
      <c r="C118" s="186" t="s">
        <v>393</v>
      </c>
      <c r="D118" s="186" t="s">
        <v>158</v>
      </c>
      <c r="E118" s="187" t="s">
        <v>524</v>
      </c>
      <c r="F118" s="188" t="s">
        <v>525</v>
      </c>
      <c r="G118" s="189" t="s">
        <v>195</v>
      </c>
      <c r="H118" s="190">
        <v>11.510999999999999</v>
      </c>
      <c r="I118" s="191"/>
      <c r="J118" s="192">
        <f t="shared" si="10"/>
        <v>0</v>
      </c>
      <c r="K118" s="193"/>
      <c r="L118" s="37"/>
      <c r="M118" s="194" t="s">
        <v>19</v>
      </c>
      <c r="N118" s="195" t="s">
        <v>44</v>
      </c>
      <c r="O118" s="62"/>
      <c r="P118" s="196">
        <f t="shared" si="11"/>
        <v>0</v>
      </c>
      <c r="Q118" s="196">
        <v>0</v>
      </c>
      <c r="R118" s="196">
        <f t="shared" si="12"/>
        <v>0</v>
      </c>
      <c r="S118" s="196">
        <v>0</v>
      </c>
      <c r="T118" s="197">
        <f t="shared" si="13"/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98" t="s">
        <v>162</v>
      </c>
      <c r="AT118" s="198" t="s">
        <v>158</v>
      </c>
      <c r="AU118" s="198" t="s">
        <v>83</v>
      </c>
      <c r="AY118" s="15" t="s">
        <v>156</v>
      </c>
      <c r="BE118" s="199">
        <f t="shared" si="14"/>
        <v>0</v>
      </c>
      <c r="BF118" s="199">
        <f t="shared" si="15"/>
        <v>0</v>
      </c>
      <c r="BG118" s="199">
        <f t="shared" si="16"/>
        <v>0</v>
      </c>
      <c r="BH118" s="199">
        <f t="shared" si="17"/>
        <v>0</v>
      </c>
      <c r="BI118" s="199">
        <f t="shared" si="18"/>
        <v>0</v>
      </c>
      <c r="BJ118" s="15" t="s">
        <v>81</v>
      </c>
      <c r="BK118" s="199">
        <f t="shared" si="19"/>
        <v>0</v>
      </c>
      <c r="BL118" s="15" t="s">
        <v>162</v>
      </c>
      <c r="BM118" s="198" t="s">
        <v>587</v>
      </c>
    </row>
    <row r="119" spans="1:65" s="2" customFormat="1" ht="24" customHeight="1">
      <c r="A119" s="32"/>
      <c r="B119" s="33"/>
      <c r="C119" s="186" t="s">
        <v>395</v>
      </c>
      <c r="D119" s="186" t="s">
        <v>158</v>
      </c>
      <c r="E119" s="187" t="s">
        <v>252</v>
      </c>
      <c r="F119" s="188" t="s">
        <v>253</v>
      </c>
      <c r="G119" s="189" t="s">
        <v>195</v>
      </c>
      <c r="H119" s="190">
        <v>0.1</v>
      </c>
      <c r="I119" s="191"/>
      <c r="J119" s="192">
        <f t="shared" si="10"/>
        <v>0</v>
      </c>
      <c r="K119" s="193"/>
      <c r="L119" s="37"/>
      <c r="M119" s="194" t="s">
        <v>19</v>
      </c>
      <c r="N119" s="195" t="s">
        <v>44</v>
      </c>
      <c r="O119" s="62"/>
      <c r="P119" s="196">
        <f t="shared" si="11"/>
        <v>0</v>
      </c>
      <c r="Q119" s="196">
        <v>0</v>
      </c>
      <c r="R119" s="196">
        <f t="shared" si="12"/>
        <v>0</v>
      </c>
      <c r="S119" s="196">
        <v>0</v>
      </c>
      <c r="T119" s="197">
        <f t="shared" si="13"/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8" t="s">
        <v>162</v>
      </c>
      <c r="AT119" s="198" t="s">
        <v>158</v>
      </c>
      <c r="AU119" s="198" t="s">
        <v>83</v>
      </c>
      <c r="AY119" s="15" t="s">
        <v>156</v>
      </c>
      <c r="BE119" s="199">
        <f t="shared" si="14"/>
        <v>0</v>
      </c>
      <c r="BF119" s="199">
        <f t="shared" si="15"/>
        <v>0</v>
      </c>
      <c r="BG119" s="199">
        <f t="shared" si="16"/>
        <v>0</v>
      </c>
      <c r="BH119" s="199">
        <f t="shared" si="17"/>
        <v>0</v>
      </c>
      <c r="BI119" s="199">
        <f t="shared" si="18"/>
        <v>0</v>
      </c>
      <c r="BJ119" s="15" t="s">
        <v>81</v>
      </c>
      <c r="BK119" s="199">
        <f t="shared" si="19"/>
        <v>0</v>
      </c>
      <c r="BL119" s="15" t="s">
        <v>162</v>
      </c>
      <c r="BM119" s="198" t="s">
        <v>588</v>
      </c>
    </row>
    <row r="120" spans="1:65" s="12" customFormat="1" ht="25.9" customHeight="1">
      <c r="B120" s="170"/>
      <c r="C120" s="171"/>
      <c r="D120" s="172" t="s">
        <v>72</v>
      </c>
      <c r="E120" s="173" t="s">
        <v>263</v>
      </c>
      <c r="F120" s="173" t="s">
        <v>264</v>
      </c>
      <c r="G120" s="171"/>
      <c r="H120" s="171"/>
      <c r="I120" s="174"/>
      <c r="J120" s="175">
        <f>BK120</f>
        <v>0</v>
      </c>
      <c r="K120" s="171"/>
      <c r="L120" s="176"/>
      <c r="M120" s="177"/>
      <c r="N120" s="178"/>
      <c r="O120" s="178"/>
      <c r="P120" s="179">
        <f>P121+P123+P125</f>
        <v>0</v>
      </c>
      <c r="Q120" s="178"/>
      <c r="R120" s="179">
        <f>R121+R123+R125</f>
        <v>0</v>
      </c>
      <c r="S120" s="178"/>
      <c r="T120" s="180">
        <f>T121+T123+T125</f>
        <v>1.0892520000000001</v>
      </c>
      <c r="AR120" s="181" t="s">
        <v>83</v>
      </c>
      <c r="AT120" s="182" t="s">
        <v>72</v>
      </c>
      <c r="AU120" s="182" t="s">
        <v>73</v>
      </c>
      <c r="AY120" s="181" t="s">
        <v>156</v>
      </c>
      <c r="BK120" s="183">
        <f>BK121+BK123+BK125</f>
        <v>0</v>
      </c>
    </row>
    <row r="121" spans="1:65" s="12" customFormat="1" ht="22.9" customHeight="1">
      <c r="B121" s="170"/>
      <c r="C121" s="171"/>
      <c r="D121" s="172" t="s">
        <v>72</v>
      </c>
      <c r="E121" s="184" t="s">
        <v>409</v>
      </c>
      <c r="F121" s="184" t="s">
        <v>410</v>
      </c>
      <c r="G121" s="171"/>
      <c r="H121" s="171"/>
      <c r="I121" s="174"/>
      <c r="J121" s="185">
        <f>BK121</f>
        <v>0</v>
      </c>
      <c r="K121" s="171"/>
      <c r="L121" s="176"/>
      <c r="M121" s="177"/>
      <c r="N121" s="178"/>
      <c r="O121" s="178"/>
      <c r="P121" s="179">
        <f>P122</f>
        <v>0</v>
      </c>
      <c r="Q121" s="178"/>
      <c r="R121" s="179">
        <f>R122</f>
        <v>0</v>
      </c>
      <c r="S121" s="178"/>
      <c r="T121" s="180">
        <f>T122</f>
        <v>0.2772</v>
      </c>
      <c r="AR121" s="181" t="s">
        <v>83</v>
      </c>
      <c r="AT121" s="182" t="s">
        <v>72</v>
      </c>
      <c r="AU121" s="182" t="s">
        <v>81</v>
      </c>
      <c r="AY121" s="181" t="s">
        <v>156</v>
      </c>
      <c r="BK121" s="183">
        <f>BK122</f>
        <v>0</v>
      </c>
    </row>
    <row r="122" spans="1:65" s="2" customFormat="1" ht="24" customHeight="1">
      <c r="A122" s="32"/>
      <c r="B122" s="33"/>
      <c r="C122" s="186" t="s">
        <v>397</v>
      </c>
      <c r="D122" s="186" t="s">
        <v>158</v>
      </c>
      <c r="E122" s="187" t="s">
        <v>412</v>
      </c>
      <c r="F122" s="188" t="s">
        <v>413</v>
      </c>
      <c r="G122" s="189" t="s">
        <v>275</v>
      </c>
      <c r="H122" s="190">
        <v>19.8</v>
      </c>
      <c r="I122" s="191"/>
      <c r="J122" s="192">
        <f>ROUND(I122*H122,2)</f>
        <v>0</v>
      </c>
      <c r="K122" s="193"/>
      <c r="L122" s="37"/>
      <c r="M122" s="194" t="s">
        <v>19</v>
      </c>
      <c r="N122" s="195" t="s">
        <v>44</v>
      </c>
      <c r="O122" s="62"/>
      <c r="P122" s="196">
        <f>O122*H122</f>
        <v>0</v>
      </c>
      <c r="Q122" s="196">
        <v>0</v>
      </c>
      <c r="R122" s="196">
        <f>Q122*H122</f>
        <v>0</v>
      </c>
      <c r="S122" s="196">
        <v>1.4E-2</v>
      </c>
      <c r="T122" s="197">
        <f>S122*H122</f>
        <v>0.2772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8" t="s">
        <v>270</v>
      </c>
      <c r="AT122" s="198" t="s">
        <v>158</v>
      </c>
      <c r="AU122" s="198" t="s">
        <v>83</v>
      </c>
      <c r="AY122" s="15" t="s">
        <v>156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5" t="s">
        <v>81</v>
      </c>
      <c r="BK122" s="199">
        <f>ROUND(I122*H122,2)</f>
        <v>0</v>
      </c>
      <c r="BL122" s="15" t="s">
        <v>270</v>
      </c>
      <c r="BM122" s="198" t="s">
        <v>589</v>
      </c>
    </row>
    <row r="123" spans="1:65" s="12" customFormat="1" ht="22.9" customHeight="1">
      <c r="B123" s="170"/>
      <c r="C123" s="171"/>
      <c r="D123" s="172" t="s">
        <v>72</v>
      </c>
      <c r="E123" s="184" t="s">
        <v>265</v>
      </c>
      <c r="F123" s="184" t="s">
        <v>266</v>
      </c>
      <c r="G123" s="171"/>
      <c r="H123" s="171"/>
      <c r="I123" s="174"/>
      <c r="J123" s="185">
        <f>BK123</f>
        <v>0</v>
      </c>
      <c r="K123" s="171"/>
      <c r="L123" s="176"/>
      <c r="M123" s="177"/>
      <c r="N123" s="178"/>
      <c r="O123" s="178"/>
      <c r="P123" s="179">
        <f>P124</f>
        <v>0</v>
      </c>
      <c r="Q123" s="178"/>
      <c r="R123" s="179">
        <f>R124</f>
        <v>0</v>
      </c>
      <c r="S123" s="178"/>
      <c r="T123" s="180">
        <f>T124</f>
        <v>0.81205200000000011</v>
      </c>
      <c r="AR123" s="181" t="s">
        <v>83</v>
      </c>
      <c r="AT123" s="182" t="s">
        <v>72</v>
      </c>
      <c r="AU123" s="182" t="s">
        <v>81</v>
      </c>
      <c r="AY123" s="181" t="s">
        <v>156</v>
      </c>
      <c r="BK123" s="183">
        <f>BK124</f>
        <v>0</v>
      </c>
    </row>
    <row r="124" spans="1:65" s="2" customFormat="1" ht="16.5" customHeight="1">
      <c r="A124" s="32"/>
      <c r="B124" s="33"/>
      <c r="C124" s="186" t="s">
        <v>399</v>
      </c>
      <c r="D124" s="186" t="s">
        <v>158</v>
      </c>
      <c r="E124" s="187" t="s">
        <v>590</v>
      </c>
      <c r="F124" s="188" t="s">
        <v>591</v>
      </c>
      <c r="G124" s="189" t="s">
        <v>161</v>
      </c>
      <c r="H124" s="190">
        <v>10.8</v>
      </c>
      <c r="I124" s="191"/>
      <c r="J124" s="192">
        <f>ROUND(I124*H124,2)</f>
        <v>0</v>
      </c>
      <c r="K124" s="193"/>
      <c r="L124" s="37"/>
      <c r="M124" s="194" t="s">
        <v>19</v>
      </c>
      <c r="N124" s="195" t="s">
        <v>44</v>
      </c>
      <c r="O124" s="62"/>
      <c r="P124" s="196">
        <f>O124*H124</f>
        <v>0</v>
      </c>
      <c r="Q124" s="196">
        <v>0</v>
      </c>
      <c r="R124" s="196">
        <f>Q124*H124</f>
        <v>0</v>
      </c>
      <c r="S124" s="196">
        <v>7.5190000000000007E-2</v>
      </c>
      <c r="T124" s="197">
        <f>S124*H124</f>
        <v>0.81205200000000011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8" t="s">
        <v>270</v>
      </c>
      <c r="AT124" s="198" t="s">
        <v>158</v>
      </c>
      <c r="AU124" s="198" t="s">
        <v>83</v>
      </c>
      <c r="AY124" s="15" t="s">
        <v>156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5" t="s">
        <v>81</v>
      </c>
      <c r="BK124" s="199">
        <f>ROUND(I124*H124,2)</f>
        <v>0</v>
      </c>
      <c r="BL124" s="15" t="s">
        <v>270</v>
      </c>
      <c r="BM124" s="198" t="s">
        <v>592</v>
      </c>
    </row>
    <row r="125" spans="1:65" s="12" customFormat="1" ht="22.9" customHeight="1">
      <c r="B125" s="170"/>
      <c r="C125" s="171"/>
      <c r="D125" s="172" t="s">
        <v>72</v>
      </c>
      <c r="E125" s="184" t="s">
        <v>322</v>
      </c>
      <c r="F125" s="184" t="s">
        <v>323</v>
      </c>
      <c r="G125" s="171"/>
      <c r="H125" s="171"/>
      <c r="I125" s="174"/>
      <c r="J125" s="185">
        <f>BK125</f>
        <v>0</v>
      </c>
      <c r="K125" s="171"/>
      <c r="L125" s="176"/>
      <c r="M125" s="177"/>
      <c r="N125" s="178"/>
      <c r="O125" s="178"/>
      <c r="P125" s="179">
        <f>P126</f>
        <v>0</v>
      </c>
      <c r="Q125" s="178"/>
      <c r="R125" s="179">
        <f>R126</f>
        <v>0</v>
      </c>
      <c r="S125" s="178"/>
      <c r="T125" s="180">
        <f>T126</f>
        <v>0</v>
      </c>
      <c r="AR125" s="181" t="s">
        <v>175</v>
      </c>
      <c r="AT125" s="182" t="s">
        <v>72</v>
      </c>
      <c r="AU125" s="182" t="s">
        <v>81</v>
      </c>
      <c r="AY125" s="181" t="s">
        <v>156</v>
      </c>
      <c r="BK125" s="183">
        <f>BK126</f>
        <v>0</v>
      </c>
    </row>
    <row r="126" spans="1:65" s="2" customFormat="1" ht="24" customHeight="1">
      <c r="A126" s="32"/>
      <c r="B126" s="33"/>
      <c r="C126" s="186" t="s">
        <v>251</v>
      </c>
      <c r="D126" s="186" t="s">
        <v>158</v>
      </c>
      <c r="E126" s="187" t="s">
        <v>325</v>
      </c>
      <c r="F126" s="188" t="s">
        <v>326</v>
      </c>
      <c r="G126" s="189" t="s">
        <v>327</v>
      </c>
      <c r="H126" s="190">
        <v>1</v>
      </c>
      <c r="I126" s="191"/>
      <c r="J126" s="192">
        <f>ROUND(I126*H126,2)</f>
        <v>0</v>
      </c>
      <c r="K126" s="193"/>
      <c r="L126" s="37"/>
      <c r="M126" s="194" t="s">
        <v>19</v>
      </c>
      <c r="N126" s="195" t="s">
        <v>44</v>
      </c>
      <c r="O126" s="62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8" t="s">
        <v>328</v>
      </c>
      <c r="AT126" s="198" t="s">
        <v>158</v>
      </c>
      <c r="AU126" s="198" t="s">
        <v>83</v>
      </c>
      <c r="AY126" s="15" t="s">
        <v>156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5" t="s">
        <v>81</v>
      </c>
      <c r="BK126" s="199">
        <f>ROUND(I126*H126,2)</f>
        <v>0</v>
      </c>
      <c r="BL126" s="15" t="s">
        <v>328</v>
      </c>
      <c r="BM126" s="198" t="s">
        <v>593</v>
      </c>
    </row>
    <row r="127" spans="1:65" s="12" customFormat="1" ht="25.9" customHeight="1">
      <c r="B127" s="170"/>
      <c r="C127" s="171"/>
      <c r="D127" s="172" t="s">
        <v>72</v>
      </c>
      <c r="E127" s="173" t="s">
        <v>320</v>
      </c>
      <c r="F127" s="173" t="s">
        <v>321</v>
      </c>
      <c r="G127" s="171"/>
      <c r="H127" s="171"/>
      <c r="I127" s="174"/>
      <c r="J127" s="175">
        <f>BK127</f>
        <v>0</v>
      </c>
      <c r="K127" s="171"/>
      <c r="L127" s="176"/>
      <c r="M127" s="177"/>
      <c r="N127" s="178"/>
      <c r="O127" s="178"/>
      <c r="P127" s="179">
        <f>P128+P130+P132</f>
        <v>0</v>
      </c>
      <c r="Q127" s="178"/>
      <c r="R127" s="179">
        <f>R128+R130+R132</f>
        <v>0</v>
      </c>
      <c r="S127" s="178"/>
      <c r="T127" s="180">
        <f>T128+T130+T132</f>
        <v>0</v>
      </c>
      <c r="AR127" s="181" t="s">
        <v>175</v>
      </c>
      <c r="AT127" s="182" t="s">
        <v>72</v>
      </c>
      <c r="AU127" s="182" t="s">
        <v>73</v>
      </c>
      <c r="AY127" s="181" t="s">
        <v>156</v>
      </c>
      <c r="BK127" s="183">
        <f>BK128+BK130+BK132</f>
        <v>0</v>
      </c>
    </row>
    <row r="128" spans="1:65" s="12" customFormat="1" ht="22.9" customHeight="1">
      <c r="B128" s="170"/>
      <c r="C128" s="171"/>
      <c r="D128" s="172" t="s">
        <v>72</v>
      </c>
      <c r="E128" s="184" t="s">
        <v>439</v>
      </c>
      <c r="F128" s="184" t="s">
        <v>440</v>
      </c>
      <c r="G128" s="171"/>
      <c r="H128" s="171"/>
      <c r="I128" s="174"/>
      <c r="J128" s="185">
        <f>BK128</f>
        <v>0</v>
      </c>
      <c r="K128" s="171"/>
      <c r="L128" s="176"/>
      <c r="M128" s="177"/>
      <c r="N128" s="178"/>
      <c r="O128" s="178"/>
      <c r="P128" s="179">
        <f>P129</f>
        <v>0</v>
      </c>
      <c r="Q128" s="178"/>
      <c r="R128" s="179">
        <f>R129</f>
        <v>0</v>
      </c>
      <c r="S128" s="178"/>
      <c r="T128" s="180">
        <f>T129</f>
        <v>0</v>
      </c>
      <c r="AR128" s="181" t="s">
        <v>175</v>
      </c>
      <c r="AT128" s="182" t="s">
        <v>72</v>
      </c>
      <c r="AU128" s="182" t="s">
        <v>81</v>
      </c>
      <c r="AY128" s="181" t="s">
        <v>156</v>
      </c>
      <c r="BK128" s="183">
        <f>BK129</f>
        <v>0</v>
      </c>
    </row>
    <row r="129" spans="1:65" s="2" customFormat="1" ht="16.5" customHeight="1">
      <c r="A129" s="32"/>
      <c r="B129" s="33"/>
      <c r="C129" s="186" t="s">
        <v>255</v>
      </c>
      <c r="D129" s="186" t="s">
        <v>158</v>
      </c>
      <c r="E129" s="187" t="s">
        <v>441</v>
      </c>
      <c r="F129" s="188" t="s">
        <v>442</v>
      </c>
      <c r="G129" s="189" t="s">
        <v>327</v>
      </c>
      <c r="H129" s="190">
        <v>1</v>
      </c>
      <c r="I129" s="191"/>
      <c r="J129" s="192">
        <f>ROUND(I129*H129,2)</f>
        <v>0</v>
      </c>
      <c r="K129" s="193"/>
      <c r="L129" s="37"/>
      <c r="M129" s="194" t="s">
        <v>19</v>
      </c>
      <c r="N129" s="195" t="s">
        <v>44</v>
      </c>
      <c r="O129" s="62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8" t="s">
        <v>328</v>
      </c>
      <c r="AT129" s="198" t="s">
        <v>158</v>
      </c>
      <c r="AU129" s="198" t="s">
        <v>83</v>
      </c>
      <c r="AY129" s="15" t="s">
        <v>156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5" t="s">
        <v>81</v>
      </c>
      <c r="BK129" s="199">
        <f>ROUND(I129*H129,2)</f>
        <v>0</v>
      </c>
      <c r="BL129" s="15" t="s">
        <v>328</v>
      </c>
      <c r="BM129" s="198" t="s">
        <v>594</v>
      </c>
    </row>
    <row r="130" spans="1:65" s="12" customFormat="1" ht="22.9" customHeight="1">
      <c r="B130" s="170"/>
      <c r="C130" s="171"/>
      <c r="D130" s="172" t="s">
        <v>72</v>
      </c>
      <c r="E130" s="184" t="s">
        <v>444</v>
      </c>
      <c r="F130" s="184" t="s">
        <v>445</v>
      </c>
      <c r="G130" s="171"/>
      <c r="H130" s="171"/>
      <c r="I130" s="174"/>
      <c r="J130" s="185">
        <f>BK130</f>
        <v>0</v>
      </c>
      <c r="K130" s="171"/>
      <c r="L130" s="176"/>
      <c r="M130" s="177"/>
      <c r="N130" s="178"/>
      <c r="O130" s="178"/>
      <c r="P130" s="179">
        <f>P131</f>
        <v>0</v>
      </c>
      <c r="Q130" s="178"/>
      <c r="R130" s="179">
        <f>R131</f>
        <v>0</v>
      </c>
      <c r="S130" s="178"/>
      <c r="T130" s="180">
        <f>T131</f>
        <v>0</v>
      </c>
      <c r="AR130" s="181" t="s">
        <v>175</v>
      </c>
      <c r="AT130" s="182" t="s">
        <v>72</v>
      </c>
      <c r="AU130" s="182" t="s">
        <v>81</v>
      </c>
      <c r="AY130" s="181" t="s">
        <v>156</v>
      </c>
      <c r="BK130" s="183">
        <f>BK131</f>
        <v>0</v>
      </c>
    </row>
    <row r="131" spans="1:65" s="2" customFormat="1" ht="24" customHeight="1">
      <c r="A131" s="32"/>
      <c r="B131" s="33"/>
      <c r="C131" s="186" t="s">
        <v>411</v>
      </c>
      <c r="D131" s="186" t="s">
        <v>158</v>
      </c>
      <c r="E131" s="187" t="s">
        <v>446</v>
      </c>
      <c r="F131" s="188" t="s">
        <v>595</v>
      </c>
      <c r="G131" s="189" t="s">
        <v>327</v>
      </c>
      <c r="H131" s="190">
        <v>1</v>
      </c>
      <c r="I131" s="191"/>
      <c r="J131" s="192">
        <f>ROUND(I131*H131,2)</f>
        <v>0</v>
      </c>
      <c r="K131" s="193"/>
      <c r="L131" s="37"/>
      <c r="M131" s="194" t="s">
        <v>19</v>
      </c>
      <c r="N131" s="195" t="s">
        <v>44</v>
      </c>
      <c r="O131" s="62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8" t="s">
        <v>328</v>
      </c>
      <c r="AT131" s="198" t="s">
        <v>158</v>
      </c>
      <c r="AU131" s="198" t="s">
        <v>83</v>
      </c>
      <c r="AY131" s="15" t="s">
        <v>156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5" t="s">
        <v>81</v>
      </c>
      <c r="BK131" s="199">
        <f>ROUND(I131*H131,2)</f>
        <v>0</v>
      </c>
      <c r="BL131" s="15" t="s">
        <v>328</v>
      </c>
      <c r="BM131" s="198" t="s">
        <v>596</v>
      </c>
    </row>
    <row r="132" spans="1:65" s="12" customFormat="1" ht="22.9" customHeight="1">
      <c r="B132" s="170"/>
      <c r="C132" s="171"/>
      <c r="D132" s="172" t="s">
        <v>72</v>
      </c>
      <c r="E132" s="184" t="s">
        <v>449</v>
      </c>
      <c r="F132" s="184" t="s">
        <v>450</v>
      </c>
      <c r="G132" s="171"/>
      <c r="H132" s="171"/>
      <c r="I132" s="174"/>
      <c r="J132" s="185">
        <f>BK132</f>
        <v>0</v>
      </c>
      <c r="K132" s="171"/>
      <c r="L132" s="176"/>
      <c r="M132" s="177"/>
      <c r="N132" s="178"/>
      <c r="O132" s="178"/>
      <c r="P132" s="179">
        <f>SUM(P133:P134)</f>
        <v>0</v>
      </c>
      <c r="Q132" s="178"/>
      <c r="R132" s="179">
        <f>SUM(R133:R134)</f>
        <v>0</v>
      </c>
      <c r="S132" s="178"/>
      <c r="T132" s="180">
        <f>SUM(T133:T134)</f>
        <v>0</v>
      </c>
      <c r="AR132" s="181" t="s">
        <v>175</v>
      </c>
      <c r="AT132" s="182" t="s">
        <v>72</v>
      </c>
      <c r="AU132" s="182" t="s">
        <v>81</v>
      </c>
      <c r="AY132" s="181" t="s">
        <v>156</v>
      </c>
      <c r="BK132" s="183">
        <f>SUM(BK133:BK134)</f>
        <v>0</v>
      </c>
    </row>
    <row r="133" spans="1:65" s="2" customFormat="1" ht="16.5" customHeight="1">
      <c r="A133" s="32"/>
      <c r="B133" s="33"/>
      <c r="C133" s="186" t="s">
        <v>267</v>
      </c>
      <c r="D133" s="186" t="s">
        <v>158</v>
      </c>
      <c r="E133" s="187" t="s">
        <v>451</v>
      </c>
      <c r="F133" s="188" t="s">
        <v>452</v>
      </c>
      <c r="G133" s="189" t="s">
        <v>327</v>
      </c>
      <c r="H133" s="190">
        <v>1</v>
      </c>
      <c r="I133" s="191"/>
      <c r="J133" s="192">
        <f>ROUND(I133*H133,2)</f>
        <v>0</v>
      </c>
      <c r="K133" s="193"/>
      <c r="L133" s="37"/>
      <c r="M133" s="194" t="s">
        <v>19</v>
      </c>
      <c r="N133" s="195" t="s">
        <v>44</v>
      </c>
      <c r="O133" s="62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8" t="s">
        <v>328</v>
      </c>
      <c r="AT133" s="198" t="s">
        <v>158</v>
      </c>
      <c r="AU133" s="198" t="s">
        <v>83</v>
      </c>
      <c r="AY133" s="15" t="s">
        <v>156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5" t="s">
        <v>81</v>
      </c>
      <c r="BK133" s="199">
        <f>ROUND(I133*H133,2)</f>
        <v>0</v>
      </c>
      <c r="BL133" s="15" t="s">
        <v>328</v>
      </c>
      <c r="BM133" s="198" t="s">
        <v>597</v>
      </c>
    </row>
    <row r="134" spans="1:65" s="2" customFormat="1" ht="16.5" customHeight="1">
      <c r="A134" s="32"/>
      <c r="B134" s="33"/>
      <c r="C134" s="186" t="s">
        <v>272</v>
      </c>
      <c r="D134" s="186" t="s">
        <v>158</v>
      </c>
      <c r="E134" s="187" t="s">
        <v>454</v>
      </c>
      <c r="F134" s="188" t="s">
        <v>455</v>
      </c>
      <c r="G134" s="189" t="s">
        <v>327</v>
      </c>
      <c r="H134" s="190">
        <v>1</v>
      </c>
      <c r="I134" s="191"/>
      <c r="J134" s="192">
        <f>ROUND(I134*H134,2)</f>
        <v>0</v>
      </c>
      <c r="K134" s="193"/>
      <c r="L134" s="37"/>
      <c r="M134" s="211" t="s">
        <v>19</v>
      </c>
      <c r="N134" s="212" t="s">
        <v>44</v>
      </c>
      <c r="O134" s="213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8" t="s">
        <v>328</v>
      </c>
      <c r="AT134" s="198" t="s">
        <v>158</v>
      </c>
      <c r="AU134" s="198" t="s">
        <v>83</v>
      </c>
      <c r="AY134" s="15" t="s">
        <v>156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5" t="s">
        <v>81</v>
      </c>
      <c r="BK134" s="199">
        <f>ROUND(I134*H134,2)</f>
        <v>0</v>
      </c>
      <c r="BL134" s="15" t="s">
        <v>328</v>
      </c>
      <c r="BM134" s="198" t="s">
        <v>598</v>
      </c>
    </row>
    <row r="135" spans="1:65" s="2" customFormat="1" ht="6.95" customHeight="1">
      <c r="A135" s="32"/>
      <c r="B135" s="45"/>
      <c r="C135" s="46"/>
      <c r="D135" s="46"/>
      <c r="E135" s="46"/>
      <c r="F135" s="46"/>
      <c r="G135" s="46"/>
      <c r="H135" s="46"/>
      <c r="I135" s="134"/>
      <c r="J135" s="46"/>
      <c r="K135" s="46"/>
      <c r="L135" s="37"/>
      <c r="M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</sheetData>
  <sheetProtection algorithmName="SHA-512" hashValue="aiqwaxiEoDwPQ6br9WLKKsK073faae/ezkjGppQzwcI/yvKhfGqMhVULv673y5R+dX2DS457H3c5ZZ3YBeSi7A==" saltValue="4UE/G6faaxz2CtgpKvIgC+ghWrQ/BvWYIgndZr9tJ+YLKiLbRhw8waG1C/MDgCtvlASxVFtsJM0EpIBGkkepOA==" spinCount="100000" sheet="1" objects="1" scenarios="1" formatColumns="0" formatRows="0" autoFilter="0"/>
  <autoFilter ref="C90:K134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5" t="s">
        <v>98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83</v>
      </c>
    </row>
    <row r="4" spans="1:46" s="1" customFormat="1" ht="24.95" customHeight="1">
      <c r="B4" s="18"/>
      <c r="D4" s="103" t="s">
        <v>120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34" t="str">
        <f>'Rekapitulace stavby'!K6</f>
        <v>Odstraňování postradatelných objektů SŽDC - demolice (obvod OŘ PHA)</v>
      </c>
      <c r="F7" s="335"/>
      <c r="G7" s="335"/>
      <c r="H7" s="335"/>
      <c r="I7" s="99"/>
      <c r="L7" s="18"/>
    </row>
    <row r="8" spans="1:46" s="2" customFormat="1" ht="12" customHeight="1">
      <c r="A8" s="32"/>
      <c r="B8" s="37"/>
      <c r="C8" s="32"/>
      <c r="D8" s="105" t="s">
        <v>121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6" t="s">
        <v>599</v>
      </c>
      <c r="F9" s="337"/>
      <c r="G9" s="337"/>
      <c r="H9" s="337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18</v>
      </c>
      <c r="E11" s="32"/>
      <c r="F11" s="108" t="s">
        <v>19</v>
      </c>
      <c r="G11" s="32"/>
      <c r="H11" s="32"/>
      <c r="I11" s="109" t="s">
        <v>20</v>
      </c>
      <c r="J11" s="108" t="s">
        <v>19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21</v>
      </c>
      <c r="E12" s="32"/>
      <c r="F12" s="108" t="s">
        <v>600</v>
      </c>
      <c r="G12" s="32"/>
      <c r="H12" s="32"/>
      <c r="I12" s="109" t="s">
        <v>23</v>
      </c>
      <c r="J12" s="110" t="str">
        <f>'Rekapitulace stavby'!AN8</f>
        <v>28. 11. 2019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25</v>
      </c>
      <c r="E14" s="32"/>
      <c r="F14" s="32"/>
      <c r="G14" s="32"/>
      <c r="H14" s="32"/>
      <c r="I14" s="109" t="s">
        <v>26</v>
      </c>
      <c r="J14" s="108" t="s">
        <v>27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28</v>
      </c>
      <c r="F15" s="32"/>
      <c r="G15" s="32"/>
      <c r="H15" s="32"/>
      <c r="I15" s="109" t="s">
        <v>29</v>
      </c>
      <c r="J15" s="108" t="s">
        <v>30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31</v>
      </c>
      <c r="E17" s="32"/>
      <c r="F17" s="32"/>
      <c r="G17" s="32"/>
      <c r="H17" s="32"/>
      <c r="I17" s="109" t="s">
        <v>26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8" t="str">
        <f>'Rekapitulace stavby'!E14</f>
        <v>Vyplň údaj</v>
      </c>
      <c r="F18" s="339"/>
      <c r="G18" s="339"/>
      <c r="H18" s="339"/>
      <c r="I18" s="109" t="s">
        <v>29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33</v>
      </c>
      <c r="E20" s="32"/>
      <c r="F20" s="32"/>
      <c r="G20" s="32"/>
      <c r="H20" s="32"/>
      <c r="I20" s="109" t="s">
        <v>26</v>
      </c>
      <c r="J20" s="108" t="str">
        <f>IF('Rekapitulace stavby'!AN16="","",'Rekapitulace stavby'!AN16)</f>
        <v/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tr">
        <f>IF('Rekapitulace stavby'!E17="","",'Rekapitulace stavby'!E17)</f>
        <v xml:space="preserve"> </v>
      </c>
      <c r="F21" s="32"/>
      <c r="G21" s="32"/>
      <c r="H21" s="32"/>
      <c r="I21" s="109" t="s">
        <v>29</v>
      </c>
      <c r="J21" s="108" t="str">
        <f>IF('Rekapitulace stavby'!AN17="","",'Rekapitulace stavby'!AN17)</f>
        <v/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35</v>
      </c>
      <c r="E23" s="32"/>
      <c r="F23" s="32"/>
      <c r="G23" s="32"/>
      <c r="H23" s="32"/>
      <c r="I23" s="109" t="s">
        <v>26</v>
      </c>
      <c r="J23" s="108" t="s">
        <v>19</v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">
        <v>36</v>
      </c>
      <c r="F24" s="32"/>
      <c r="G24" s="32"/>
      <c r="H24" s="32"/>
      <c r="I24" s="109" t="s">
        <v>29</v>
      </c>
      <c r="J24" s="108" t="s">
        <v>19</v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37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1"/>
      <c r="B27" s="112"/>
      <c r="C27" s="111"/>
      <c r="D27" s="111"/>
      <c r="E27" s="340" t="s">
        <v>19</v>
      </c>
      <c r="F27" s="340"/>
      <c r="G27" s="340"/>
      <c r="H27" s="340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39</v>
      </c>
      <c r="E30" s="32"/>
      <c r="F30" s="32"/>
      <c r="G30" s="32"/>
      <c r="H30" s="32"/>
      <c r="I30" s="106"/>
      <c r="J30" s="118">
        <f>ROUND(J88,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41</v>
      </c>
      <c r="G32" s="32"/>
      <c r="H32" s="32"/>
      <c r="I32" s="120" t="s">
        <v>40</v>
      </c>
      <c r="J32" s="119" t="s">
        <v>42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43</v>
      </c>
      <c r="E33" s="105" t="s">
        <v>44</v>
      </c>
      <c r="F33" s="122">
        <f>ROUND((SUM(BE88:BE121)),  2)</f>
        <v>0</v>
      </c>
      <c r="G33" s="32"/>
      <c r="H33" s="32"/>
      <c r="I33" s="123">
        <v>0.21</v>
      </c>
      <c r="J33" s="122">
        <f>ROUND(((SUM(BE88:BE121))*I33),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45</v>
      </c>
      <c r="F34" s="122">
        <f>ROUND((SUM(BF88:BF121)),  2)</f>
        <v>0</v>
      </c>
      <c r="G34" s="32"/>
      <c r="H34" s="32"/>
      <c r="I34" s="123">
        <v>0.15</v>
      </c>
      <c r="J34" s="122">
        <f>ROUND(((SUM(BF88:BF121))*I34),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46</v>
      </c>
      <c r="F35" s="122">
        <f>ROUND((SUM(BG88:BG121)),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47</v>
      </c>
      <c r="F36" s="122">
        <f>ROUND((SUM(BH88:BH121)),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48</v>
      </c>
      <c r="F37" s="122">
        <f>ROUND((SUM(BI88:BI121)),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124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1" t="str">
        <f>E7</f>
        <v>Odstraňování postradatelných objektů SŽDC - demolice (obvod OŘ PHA)</v>
      </c>
      <c r="F48" s="342"/>
      <c r="G48" s="342"/>
      <c r="H48" s="342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121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14" t="str">
        <f>E9</f>
        <v>SO.06 - Milostín - sklad PHM-TO (6000326413)</v>
      </c>
      <c r="F50" s="343"/>
      <c r="G50" s="343"/>
      <c r="H50" s="343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>Milostín</v>
      </c>
      <c r="G52" s="34"/>
      <c r="H52" s="34"/>
      <c r="I52" s="109" t="s">
        <v>23</v>
      </c>
      <c r="J52" s="57" t="str">
        <f>IF(J12="","",J12)</f>
        <v>28. 11. 2019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>Správa železniční dopravní cesty, s.o.</v>
      </c>
      <c r="G54" s="34"/>
      <c r="H54" s="34"/>
      <c r="I54" s="109" t="s">
        <v>33</v>
      </c>
      <c r="J54" s="30" t="str">
        <f>E21</f>
        <v xml:space="preserve"> 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31</v>
      </c>
      <c r="D55" s="34"/>
      <c r="E55" s="34"/>
      <c r="F55" s="25" t="str">
        <f>IF(E18="","",E18)</f>
        <v>Vyplň údaj</v>
      </c>
      <c r="G55" s="34"/>
      <c r="H55" s="34"/>
      <c r="I55" s="109" t="s">
        <v>35</v>
      </c>
      <c r="J55" s="30" t="str">
        <f>E24</f>
        <v>L. Malý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125</v>
      </c>
      <c r="D57" s="139"/>
      <c r="E57" s="139"/>
      <c r="F57" s="139"/>
      <c r="G57" s="139"/>
      <c r="H57" s="139"/>
      <c r="I57" s="140"/>
      <c r="J57" s="141" t="s">
        <v>126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71</v>
      </c>
      <c r="D59" s="34"/>
      <c r="E59" s="34"/>
      <c r="F59" s="34"/>
      <c r="G59" s="34"/>
      <c r="H59" s="34"/>
      <c r="I59" s="106"/>
      <c r="J59" s="75">
        <f>J88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127</v>
      </c>
    </row>
    <row r="60" spans="1:47" s="9" customFormat="1" ht="24.95" customHeight="1">
      <c r="B60" s="143"/>
      <c r="C60" s="144"/>
      <c r="D60" s="145" t="s">
        <v>128</v>
      </c>
      <c r="E60" s="146"/>
      <c r="F60" s="146"/>
      <c r="G60" s="146"/>
      <c r="H60" s="146"/>
      <c r="I60" s="147"/>
      <c r="J60" s="148">
        <f>J89</f>
        <v>0</v>
      </c>
      <c r="K60" s="144"/>
      <c r="L60" s="149"/>
    </row>
    <row r="61" spans="1:47" s="10" customFormat="1" ht="19.899999999999999" customHeight="1">
      <c r="B61" s="150"/>
      <c r="C61" s="151"/>
      <c r="D61" s="152" t="s">
        <v>129</v>
      </c>
      <c r="E61" s="153"/>
      <c r="F61" s="153"/>
      <c r="G61" s="153"/>
      <c r="H61" s="153"/>
      <c r="I61" s="154"/>
      <c r="J61" s="155">
        <f>J90</f>
        <v>0</v>
      </c>
      <c r="K61" s="151"/>
      <c r="L61" s="156"/>
    </row>
    <row r="62" spans="1:47" s="10" customFormat="1" ht="19.899999999999999" customHeight="1">
      <c r="B62" s="150"/>
      <c r="C62" s="151"/>
      <c r="D62" s="152" t="s">
        <v>131</v>
      </c>
      <c r="E62" s="153"/>
      <c r="F62" s="153"/>
      <c r="G62" s="153"/>
      <c r="H62" s="153"/>
      <c r="I62" s="154"/>
      <c r="J62" s="155">
        <f>J103</f>
        <v>0</v>
      </c>
      <c r="K62" s="151"/>
      <c r="L62" s="156"/>
    </row>
    <row r="63" spans="1:47" s="10" customFormat="1" ht="19.899999999999999" customHeight="1">
      <c r="B63" s="150"/>
      <c r="C63" s="151"/>
      <c r="D63" s="152" t="s">
        <v>132</v>
      </c>
      <c r="E63" s="153"/>
      <c r="F63" s="153"/>
      <c r="G63" s="153"/>
      <c r="H63" s="153"/>
      <c r="I63" s="154"/>
      <c r="J63" s="155">
        <f>J106</f>
        <v>0</v>
      </c>
      <c r="K63" s="151"/>
      <c r="L63" s="156"/>
    </row>
    <row r="64" spans="1:47" s="9" customFormat="1" ht="24.95" customHeight="1">
      <c r="B64" s="143"/>
      <c r="C64" s="144"/>
      <c r="D64" s="145" t="s">
        <v>133</v>
      </c>
      <c r="E64" s="146"/>
      <c r="F64" s="146"/>
      <c r="G64" s="146"/>
      <c r="H64" s="146"/>
      <c r="I64" s="147"/>
      <c r="J64" s="148">
        <f>J113</f>
        <v>0</v>
      </c>
      <c r="K64" s="144"/>
      <c r="L64" s="149"/>
    </row>
    <row r="65" spans="1:31" s="10" customFormat="1" ht="19.899999999999999" customHeight="1">
      <c r="B65" s="150"/>
      <c r="C65" s="151"/>
      <c r="D65" s="152" t="s">
        <v>338</v>
      </c>
      <c r="E65" s="153"/>
      <c r="F65" s="153"/>
      <c r="G65" s="153"/>
      <c r="H65" s="153"/>
      <c r="I65" s="154"/>
      <c r="J65" s="155">
        <f>J114</f>
        <v>0</v>
      </c>
      <c r="K65" s="151"/>
      <c r="L65" s="156"/>
    </row>
    <row r="66" spans="1:31" s="9" customFormat="1" ht="24.95" customHeight="1">
      <c r="B66" s="143"/>
      <c r="C66" s="144"/>
      <c r="D66" s="145" t="s">
        <v>138</v>
      </c>
      <c r="E66" s="146"/>
      <c r="F66" s="146"/>
      <c r="G66" s="146"/>
      <c r="H66" s="146"/>
      <c r="I66" s="147"/>
      <c r="J66" s="148">
        <f>J117</f>
        <v>0</v>
      </c>
      <c r="K66" s="144"/>
      <c r="L66" s="149"/>
    </row>
    <row r="67" spans="1:31" s="10" customFormat="1" ht="19.899999999999999" customHeight="1">
      <c r="B67" s="150"/>
      <c r="C67" s="151"/>
      <c r="D67" s="152" t="s">
        <v>139</v>
      </c>
      <c r="E67" s="153"/>
      <c r="F67" s="153"/>
      <c r="G67" s="153"/>
      <c r="H67" s="153"/>
      <c r="I67" s="154"/>
      <c r="J67" s="155">
        <f>J118</f>
        <v>0</v>
      </c>
      <c r="K67" s="151"/>
      <c r="L67" s="156"/>
    </row>
    <row r="68" spans="1:31" s="10" customFormat="1" ht="19.899999999999999" customHeight="1">
      <c r="B68" s="150"/>
      <c r="C68" s="151"/>
      <c r="D68" s="152" t="s">
        <v>344</v>
      </c>
      <c r="E68" s="153"/>
      <c r="F68" s="153"/>
      <c r="G68" s="153"/>
      <c r="H68" s="153"/>
      <c r="I68" s="154"/>
      <c r="J68" s="155">
        <f>J120</f>
        <v>0</v>
      </c>
      <c r="K68" s="151"/>
      <c r="L68" s="156"/>
    </row>
    <row r="69" spans="1:31" s="2" customFormat="1" ht="21.75" customHeight="1">
      <c r="A69" s="32"/>
      <c r="B69" s="33"/>
      <c r="C69" s="34"/>
      <c r="D69" s="34"/>
      <c r="E69" s="34"/>
      <c r="F69" s="34"/>
      <c r="G69" s="34"/>
      <c r="H69" s="34"/>
      <c r="I69" s="106"/>
      <c r="J69" s="34"/>
      <c r="K69" s="34"/>
      <c r="L69" s="107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6.95" customHeight="1">
      <c r="A70" s="32"/>
      <c r="B70" s="45"/>
      <c r="C70" s="46"/>
      <c r="D70" s="46"/>
      <c r="E70" s="46"/>
      <c r="F70" s="46"/>
      <c r="G70" s="46"/>
      <c r="H70" s="46"/>
      <c r="I70" s="134"/>
      <c r="J70" s="46"/>
      <c r="K70" s="46"/>
      <c r="L70" s="107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4" spans="1:31" s="2" customFormat="1" ht="6.95" customHeight="1">
      <c r="A74" s="32"/>
      <c r="B74" s="47"/>
      <c r="C74" s="48"/>
      <c r="D74" s="48"/>
      <c r="E74" s="48"/>
      <c r="F74" s="48"/>
      <c r="G74" s="48"/>
      <c r="H74" s="48"/>
      <c r="I74" s="137"/>
      <c r="J74" s="48"/>
      <c r="K74" s="48"/>
      <c r="L74" s="10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24.95" customHeight="1">
      <c r="A75" s="32"/>
      <c r="B75" s="33"/>
      <c r="C75" s="21" t="s">
        <v>141</v>
      </c>
      <c r="D75" s="34"/>
      <c r="E75" s="34"/>
      <c r="F75" s="34"/>
      <c r="G75" s="34"/>
      <c r="H75" s="34"/>
      <c r="I75" s="106"/>
      <c r="J75" s="34"/>
      <c r="K75" s="34"/>
      <c r="L75" s="10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6.95" customHeight="1">
      <c r="A76" s="32"/>
      <c r="B76" s="33"/>
      <c r="C76" s="34"/>
      <c r="D76" s="34"/>
      <c r="E76" s="34"/>
      <c r="F76" s="34"/>
      <c r="G76" s="34"/>
      <c r="H76" s="34"/>
      <c r="I76" s="106"/>
      <c r="J76" s="34"/>
      <c r="K76" s="34"/>
      <c r="L76" s="10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16</v>
      </c>
      <c r="D77" s="34"/>
      <c r="E77" s="34"/>
      <c r="F77" s="34"/>
      <c r="G77" s="34"/>
      <c r="H77" s="34"/>
      <c r="I77" s="106"/>
      <c r="J77" s="34"/>
      <c r="K77" s="34"/>
      <c r="L77" s="10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6.5" customHeight="1">
      <c r="A78" s="32"/>
      <c r="B78" s="33"/>
      <c r="C78" s="34"/>
      <c r="D78" s="34"/>
      <c r="E78" s="341" t="str">
        <f>E7</f>
        <v>Odstraňování postradatelných objektů SŽDC - demolice (obvod OŘ PHA)</v>
      </c>
      <c r="F78" s="342"/>
      <c r="G78" s="342"/>
      <c r="H78" s="342"/>
      <c r="I78" s="106"/>
      <c r="J78" s="34"/>
      <c r="K78" s="34"/>
      <c r="L78" s="10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2" customHeight="1">
      <c r="A79" s="32"/>
      <c r="B79" s="33"/>
      <c r="C79" s="27" t="s">
        <v>121</v>
      </c>
      <c r="D79" s="34"/>
      <c r="E79" s="34"/>
      <c r="F79" s="34"/>
      <c r="G79" s="34"/>
      <c r="H79" s="34"/>
      <c r="I79" s="106"/>
      <c r="J79" s="34"/>
      <c r="K79" s="34"/>
      <c r="L79" s="10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6.5" customHeight="1">
      <c r="A80" s="32"/>
      <c r="B80" s="33"/>
      <c r="C80" s="34"/>
      <c r="D80" s="34"/>
      <c r="E80" s="314" t="str">
        <f>E9</f>
        <v>SO.06 - Milostín - sklad PHM-TO (6000326413)</v>
      </c>
      <c r="F80" s="343"/>
      <c r="G80" s="343"/>
      <c r="H80" s="343"/>
      <c r="I80" s="106"/>
      <c r="J80" s="34"/>
      <c r="K80" s="34"/>
      <c r="L80" s="10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6.95" customHeight="1">
      <c r="A81" s="32"/>
      <c r="B81" s="33"/>
      <c r="C81" s="34"/>
      <c r="D81" s="34"/>
      <c r="E81" s="34"/>
      <c r="F81" s="34"/>
      <c r="G81" s="34"/>
      <c r="H81" s="34"/>
      <c r="I81" s="106"/>
      <c r="J81" s="34"/>
      <c r="K81" s="34"/>
      <c r="L81" s="10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2" customHeight="1">
      <c r="A82" s="32"/>
      <c r="B82" s="33"/>
      <c r="C82" s="27" t="s">
        <v>21</v>
      </c>
      <c r="D82" s="34"/>
      <c r="E82" s="34"/>
      <c r="F82" s="25" t="str">
        <f>F12</f>
        <v>Milostín</v>
      </c>
      <c r="G82" s="34"/>
      <c r="H82" s="34"/>
      <c r="I82" s="109" t="s">
        <v>23</v>
      </c>
      <c r="J82" s="57" t="str">
        <f>IF(J12="","",J12)</f>
        <v>28. 11. 2019</v>
      </c>
      <c r="K82" s="34"/>
      <c r="L82" s="10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06"/>
      <c r="J83" s="34"/>
      <c r="K83" s="34"/>
      <c r="L83" s="10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5.2" customHeight="1">
      <c r="A84" s="32"/>
      <c r="B84" s="33"/>
      <c r="C84" s="27" t="s">
        <v>25</v>
      </c>
      <c r="D84" s="34"/>
      <c r="E84" s="34"/>
      <c r="F84" s="25" t="str">
        <f>E15</f>
        <v>Správa železniční dopravní cesty, s.o.</v>
      </c>
      <c r="G84" s="34"/>
      <c r="H84" s="34"/>
      <c r="I84" s="109" t="s">
        <v>33</v>
      </c>
      <c r="J84" s="30" t="str">
        <f>E21</f>
        <v xml:space="preserve"> </v>
      </c>
      <c r="K84" s="34"/>
      <c r="L84" s="10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5.2" customHeight="1">
      <c r="A85" s="32"/>
      <c r="B85" s="33"/>
      <c r="C85" s="27" t="s">
        <v>31</v>
      </c>
      <c r="D85" s="34"/>
      <c r="E85" s="34"/>
      <c r="F85" s="25" t="str">
        <f>IF(E18="","",E18)</f>
        <v>Vyplň údaj</v>
      </c>
      <c r="G85" s="34"/>
      <c r="H85" s="34"/>
      <c r="I85" s="109" t="s">
        <v>35</v>
      </c>
      <c r="J85" s="30" t="str">
        <f>E24</f>
        <v>L. Malý</v>
      </c>
      <c r="K85" s="34"/>
      <c r="L85" s="10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10.35" customHeight="1">
      <c r="A86" s="32"/>
      <c r="B86" s="33"/>
      <c r="C86" s="34"/>
      <c r="D86" s="34"/>
      <c r="E86" s="34"/>
      <c r="F86" s="34"/>
      <c r="G86" s="34"/>
      <c r="H86" s="34"/>
      <c r="I86" s="106"/>
      <c r="J86" s="34"/>
      <c r="K86" s="34"/>
      <c r="L86" s="10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11" customFormat="1" ht="29.25" customHeight="1">
      <c r="A87" s="157"/>
      <c r="B87" s="158"/>
      <c r="C87" s="159" t="s">
        <v>142</v>
      </c>
      <c r="D87" s="160" t="s">
        <v>58</v>
      </c>
      <c r="E87" s="160" t="s">
        <v>54</v>
      </c>
      <c r="F87" s="160" t="s">
        <v>55</v>
      </c>
      <c r="G87" s="160" t="s">
        <v>143</v>
      </c>
      <c r="H87" s="160" t="s">
        <v>144</v>
      </c>
      <c r="I87" s="161" t="s">
        <v>145</v>
      </c>
      <c r="J87" s="162" t="s">
        <v>126</v>
      </c>
      <c r="K87" s="163" t="s">
        <v>146</v>
      </c>
      <c r="L87" s="164"/>
      <c r="M87" s="66" t="s">
        <v>19</v>
      </c>
      <c r="N87" s="67" t="s">
        <v>43</v>
      </c>
      <c r="O87" s="67" t="s">
        <v>147</v>
      </c>
      <c r="P87" s="67" t="s">
        <v>148</v>
      </c>
      <c r="Q87" s="67" t="s">
        <v>149</v>
      </c>
      <c r="R87" s="67" t="s">
        <v>150</v>
      </c>
      <c r="S87" s="67" t="s">
        <v>151</v>
      </c>
      <c r="T87" s="68" t="s">
        <v>152</v>
      </c>
      <c r="U87" s="157"/>
      <c r="V87" s="157"/>
      <c r="W87" s="157"/>
      <c r="X87" s="157"/>
      <c r="Y87" s="157"/>
      <c r="Z87" s="157"/>
      <c r="AA87" s="157"/>
      <c r="AB87" s="157"/>
      <c r="AC87" s="157"/>
      <c r="AD87" s="157"/>
      <c r="AE87" s="157"/>
    </row>
    <row r="88" spans="1:65" s="2" customFormat="1" ht="22.9" customHeight="1">
      <c r="A88" s="32"/>
      <c r="B88" s="33"/>
      <c r="C88" s="73" t="s">
        <v>153</v>
      </c>
      <c r="D88" s="34"/>
      <c r="E88" s="34"/>
      <c r="F88" s="34"/>
      <c r="G88" s="34"/>
      <c r="H88" s="34"/>
      <c r="I88" s="106"/>
      <c r="J88" s="165">
        <f>BK88</f>
        <v>0</v>
      </c>
      <c r="K88" s="34"/>
      <c r="L88" s="37"/>
      <c r="M88" s="69"/>
      <c r="N88" s="166"/>
      <c r="O88" s="70"/>
      <c r="P88" s="167">
        <f>P89+P113+P117</f>
        <v>0</v>
      </c>
      <c r="Q88" s="70"/>
      <c r="R88" s="167">
        <f>R89+R113+R117</f>
        <v>14.826000000000001</v>
      </c>
      <c r="S88" s="70"/>
      <c r="T88" s="168">
        <f>T89+T113+T117</f>
        <v>41.075999999999993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5" t="s">
        <v>72</v>
      </c>
      <c r="AU88" s="15" t="s">
        <v>127</v>
      </c>
      <c r="BK88" s="169">
        <f>BK89+BK113+BK117</f>
        <v>0</v>
      </c>
    </row>
    <row r="89" spans="1:65" s="12" customFormat="1" ht="25.9" customHeight="1">
      <c r="B89" s="170"/>
      <c r="C89" s="171"/>
      <c r="D89" s="172" t="s">
        <v>72</v>
      </c>
      <c r="E89" s="173" t="s">
        <v>154</v>
      </c>
      <c r="F89" s="173" t="s">
        <v>155</v>
      </c>
      <c r="G89" s="171"/>
      <c r="H89" s="171"/>
      <c r="I89" s="174"/>
      <c r="J89" s="175">
        <f>BK89</f>
        <v>0</v>
      </c>
      <c r="K89" s="171"/>
      <c r="L89" s="176"/>
      <c r="M89" s="177"/>
      <c r="N89" s="178"/>
      <c r="O89" s="178"/>
      <c r="P89" s="179">
        <f>P90+P103+P106</f>
        <v>0</v>
      </c>
      <c r="Q89" s="178"/>
      <c r="R89" s="179">
        <f>R90+R103+R106</f>
        <v>14.826000000000001</v>
      </c>
      <c r="S89" s="178"/>
      <c r="T89" s="180">
        <f>T90+T103+T106</f>
        <v>40.659999999999997</v>
      </c>
      <c r="AR89" s="181" t="s">
        <v>81</v>
      </c>
      <c r="AT89" s="182" t="s">
        <v>72</v>
      </c>
      <c r="AU89" s="182" t="s">
        <v>73</v>
      </c>
      <c r="AY89" s="181" t="s">
        <v>156</v>
      </c>
      <c r="BK89" s="183">
        <f>BK90+BK103+BK106</f>
        <v>0</v>
      </c>
    </row>
    <row r="90" spans="1:65" s="12" customFormat="1" ht="22.9" customHeight="1">
      <c r="B90" s="170"/>
      <c r="C90" s="171"/>
      <c r="D90" s="172" t="s">
        <v>72</v>
      </c>
      <c r="E90" s="184" t="s">
        <v>81</v>
      </c>
      <c r="F90" s="184" t="s">
        <v>157</v>
      </c>
      <c r="G90" s="171"/>
      <c r="H90" s="171"/>
      <c r="I90" s="174"/>
      <c r="J90" s="185">
        <f>BK90</f>
        <v>0</v>
      </c>
      <c r="K90" s="171"/>
      <c r="L90" s="176"/>
      <c r="M90" s="177"/>
      <c r="N90" s="178"/>
      <c r="O90" s="178"/>
      <c r="P90" s="179">
        <f>SUM(P91:P102)</f>
        <v>0</v>
      </c>
      <c r="Q90" s="178"/>
      <c r="R90" s="179">
        <f>SUM(R91:R102)</f>
        <v>14.826000000000001</v>
      </c>
      <c r="S90" s="178"/>
      <c r="T90" s="180">
        <f>SUM(T91:T102)</f>
        <v>0.5</v>
      </c>
      <c r="AR90" s="181" t="s">
        <v>81</v>
      </c>
      <c r="AT90" s="182" t="s">
        <v>72</v>
      </c>
      <c r="AU90" s="182" t="s">
        <v>81</v>
      </c>
      <c r="AY90" s="181" t="s">
        <v>156</v>
      </c>
      <c r="BK90" s="183">
        <f>SUM(BK91:BK102)</f>
        <v>0</v>
      </c>
    </row>
    <row r="91" spans="1:65" s="2" customFormat="1" ht="24" customHeight="1">
      <c r="A91" s="32"/>
      <c r="B91" s="33"/>
      <c r="C91" s="186" t="s">
        <v>81</v>
      </c>
      <c r="D91" s="186" t="s">
        <v>158</v>
      </c>
      <c r="E91" s="187" t="s">
        <v>159</v>
      </c>
      <c r="F91" s="188" t="s">
        <v>160</v>
      </c>
      <c r="G91" s="189" t="s">
        <v>161</v>
      </c>
      <c r="H91" s="190">
        <v>85</v>
      </c>
      <c r="I91" s="191"/>
      <c r="J91" s="192">
        <f t="shared" ref="J91:J102" si="0">ROUND(I91*H91,2)</f>
        <v>0</v>
      </c>
      <c r="K91" s="193"/>
      <c r="L91" s="37"/>
      <c r="M91" s="194" t="s">
        <v>19</v>
      </c>
      <c r="N91" s="195" t="s">
        <v>44</v>
      </c>
      <c r="O91" s="62"/>
      <c r="P91" s="196">
        <f t="shared" ref="P91:P102" si="1">O91*H91</f>
        <v>0</v>
      </c>
      <c r="Q91" s="196">
        <v>0</v>
      </c>
      <c r="R91" s="196">
        <f t="shared" ref="R91:R102" si="2">Q91*H91</f>
        <v>0</v>
      </c>
      <c r="S91" s="196">
        <v>0</v>
      </c>
      <c r="T91" s="197">
        <f t="shared" ref="T91:T102" si="3"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98" t="s">
        <v>162</v>
      </c>
      <c r="AT91" s="198" t="s">
        <v>158</v>
      </c>
      <c r="AU91" s="198" t="s">
        <v>83</v>
      </c>
      <c r="AY91" s="15" t="s">
        <v>156</v>
      </c>
      <c r="BE91" s="199">
        <f t="shared" ref="BE91:BE102" si="4">IF(N91="základní",J91,0)</f>
        <v>0</v>
      </c>
      <c r="BF91" s="199">
        <f t="shared" ref="BF91:BF102" si="5">IF(N91="snížená",J91,0)</f>
        <v>0</v>
      </c>
      <c r="BG91" s="199">
        <f t="shared" ref="BG91:BG102" si="6">IF(N91="zákl. přenesená",J91,0)</f>
        <v>0</v>
      </c>
      <c r="BH91" s="199">
        <f t="shared" ref="BH91:BH102" si="7">IF(N91="sníž. přenesená",J91,0)</f>
        <v>0</v>
      </c>
      <c r="BI91" s="199">
        <f t="shared" ref="BI91:BI102" si="8">IF(N91="nulová",J91,0)</f>
        <v>0</v>
      </c>
      <c r="BJ91" s="15" t="s">
        <v>81</v>
      </c>
      <c r="BK91" s="199">
        <f t="shared" ref="BK91:BK102" si="9">ROUND(I91*H91,2)</f>
        <v>0</v>
      </c>
      <c r="BL91" s="15" t="s">
        <v>162</v>
      </c>
      <c r="BM91" s="198" t="s">
        <v>601</v>
      </c>
    </row>
    <row r="92" spans="1:65" s="2" customFormat="1" ht="16.5" customHeight="1">
      <c r="A92" s="32"/>
      <c r="B92" s="33"/>
      <c r="C92" s="186" t="s">
        <v>83</v>
      </c>
      <c r="D92" s="186" t="s">
        <v>158</v>
      </c>
      <c r="E92" s="187" t="s">
        <v>346</v>
      </c>
      <c r="F92" s="188" t="s">
        <v>347</v>
      </c>
      <c r="G92" s="189" t="s">
        <v>161</v>
      </c>
      <c r="H92" s="190">
        <v>85</v>
      </c>
      <c r="I92" s="191"/>
      <c r="J92" s="192">
        <f t="shared" si="0"/>
        <v>0</v>
      </c>
      <c r="K92" s="193"/>
      <c r="L92" s="37"/>
      <c r="M92" s="194" t="s">
        <v>19</v>
      </c>
      <c r="N92" s="195" t="s">
        <v>44</v>
      </c>
      <c r="O92" s="62"/>
      <c r="P92" s="196">
        <f t="shared" si="1"/>
        <v>0</v>
      </c>
      <c r="Q92" s="196">
        <v>6.0000000000000002E-5</v>
      </c>
      <c r="R92" s="196">
        <f t="shared" si="2"/>
        <v>5.1000000000000004E-3</v>
      </c>
      <c r="S92" s="196">
        <v>0</v>
      </c>
      <c r="T92" s="197">
        <f t="shared" si="3"/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98" t="s">
        <v>162</v>
      </c>
      <c r="AT92" s="198" t="s">
        <v>158</v>
      </c>
      <c r="AU92" s="198" t="s">
        <v>83</v>
      </c>
      <c r="AY92" s="15" t="s">
        <v>156</v>
      </c>
      <c r="BE92" s="199">
        <f t="shared" si="4"/>
        <v>0</v>
      </c>
      <c r="BF92" s="199">
        <f t="shared" si="5"/>
        <v>0</v>
      </c>
      <c r="BG92" s="199">
        <f t="shared" si="6"/>
        <v>0</v>
      </c>
      <c r="BH92" s="199">
        <f t="shared" si="7"/>
        <v>0</v>
      </c>
      <c r="BI92" s="199">
        <f t="shared" si="8"/>
        <v>0</v>
      </c>
      <c r="BJ92" s="15" t="s">
        <v>81</v>
      </c>
      <c r="BK92" s="199">
        <f t="shared" si="9"/>
        <v>0</v>
      </c>
      <c r="BL92" s="15" t="s">
        <v>162</v>
      </c>
      <c r="BM92" s="198" t="s">
        <v>602</v>
      </c>
    </row>
    <row r="93" spans="1:65" s="2" customFormat="1" ht="24" customHeight="1">
      <c r="A93" s="32"/>
      <c r="B93" s="33"/>
      <c r="C93" s="186" t="s">
        <v>168</v>
      </c>
      <c r="D93" s="186" t="s">
        <v>158</v>
      </c>
      <c r="E93" s="187" t="s">
        <v>164</v>
      </c>
      <c r="F93" s="188" t="s">
        <v>165</v>
      </c>
      <c r="G93" s="189" t="s">
        <v>166</v>
      </c>
      <c r="H93" s="190">
        <v>7.8</v>
      </c>
      <c r="I93" s="191"/>
      <c r="J93" s="192">
        <f t="shared" si="0"/>
        <v>0</v>
      </c>
      <c r="K93" s="193"/>
      <c r="L93" s="37"/>
      <c r="M93" s="194" t="s">
        <v>19</v>
      </c>
      <c r="N93" s="195" t="s">
        <v>44</v>
      </c>
      <c r="O93" s="62"/>
      <c r="P93" s="196">
        <f t="shared" si="1"/>
        <v>0</v>
      </c>
      <c r="Q93" s="196">
        <v>0</v>
      </c>
      <c r="R93" s="196">
        <f t="shared" si="2"/>
        <v>0</v>
      </c>
      <c r="S93" s="196">
        <v>0</v>
      </c>
      <c r="T93" s="197">
        <f t="shared" si="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98" t="s">
        <v>162</v>
      </c>
      <c r="AT93" s="198" t="s">
        <v>158</v>
      </c>
      <c r="AU93" s="198" t="s">
        <v>83</v>
      </c>
      <c r="AY93" s="15" t="s">
        <v>156</v>
      </c>
      <c r="BE93" s="199">
        <f t="shared" si="4"/>
        <v>0</v>
      </c>
      <c r="BF93" s="199">
        <f t="shared" si="5"/>
        <v>0</v>
      </c>
      <c r="BG93" s="199">
        <f t="shared" si="6"/>
        <v>0</v>
      </c>
      <c r="BH93" s="199">
        <f t="shared" si="7"/>
        <v>0</v>
      </c>
      <c r="BI93" s="199">
        <f t="shared" si="8"/>
        <v>0</v>
      </c>
      <c r="BJ93" s="15" t="s">
        <v>81</v>
      </c>
      <c r="BK93" s="199">
        <f t="shared" si="9"/>
        <v>0</v>
      </c>
      <c r="BL93" s="15" t="s">
        <v>162</v>
      </c>
      <c r="BM93" s="198" t="s">
        <v>603</v>
      </c>
    </row>
    <row r="94" spans="1:65" s="2" customFormat="1" ht="24" customHeight="1">
      <c r="A94" s="32"/>
      <c r="B94" s="33"/>
      <c r="C94" s="186" t="s">
        <v>162</v>
      </c>
      <c r="D94" s="186" t="s">
        <v>158</v>
      </c>
      <c r="E94" s="187" t="s">
        <v>169</v>
      </c>
      <c r="F94" s="188" t="s">
        <v>170</v>
      </c>
      <c r="G94" s="189" t="s">
        <v>166</v>
      </c>
      <c r="H94" s="190">
        <v>7.8</v>
      </c>
      <c r="I94" s="191"/>
      <c r="J94" s="192">
        <f t="shared" si="0"/>
        <v>0</v>
      </c>
      <c r="K94" s="193"/>
      <c r="L94" s="37"/>
      <c r="M94" s="194" t="s">
        <v>19</v>
      </c>
      <c r="N94" s="195" t="s">
        <v>44</v>
      </c>
      <c r="O94" s="62"/>
      <c r="P94" s="196">
        <f t="shared" si="1"/>
        <v>0</v>
      </c>
      <c r="Q94" s="196">
        <v>0</v>
      </c>
      <c r="R94" s="196">
        <f t="shared" si="2"/>
        <v>0</v>
      </c>
      <c r="S94" s="196">
        <v>0</v>
      </c>
      <c r="T94" s="197">
        <f t="shared" si="3"/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98" t="s">
        <v>162</v>
      </c>
      <c r="AT94" s="198" t="s">
        <v>158</v>
      </c>
      <c r="AU94" s="198" t="s">
        <v>83</v>
      </c>
      <c r="AY94" s="15" t="s">
        <v>156</v>
      </c>
      <c r="BE94" s="199">
        <f t="shared" si="4"/>
        <v>0</v>
      </c>
      <c r="BF94" s="199">
        <f t="shared" si="5"/>
        <v>0</v>
      </c>
      <c r="BG94" s="199">
        <f t="shared" si="6"/>
        <v>0</v>
      </c>
      <c r="BH94" s="199">
        <f t="shared" si="7"/>
        <v>0</v>
      </c>
      <c r="BI94" s="199">
        <f t="shared" si="8"/>
        <v>0</v>
      </c>
      <c r="BJ94" s="15" t="s">
        <v>81</v>
      </c>
      <c r="BK94" s="199">
        <f t="shared" si="9"/>
        <v>0</v>
      </c>
      <c r="BL94" s="15" t="s">
        <v>162</v>
      </c>
      <c r="BM94" s="198" t="s">
        <v>604</v>
      </c>
    </row>
    <row r="95" spans="1:65" s="2" customFormat="1" ht="36" customHeight="1">
      <c r="A95" s="32"/>
      <c r="B95" s="33"/>
      <c r="C95" s="186" t="s">
        <v>175</v>
      </c>
      <c r="D95" s="186" t="s">
        <v>158</v>
      </c>
      <c r="E95" s="187" t="s">
        <v>172</v>
      </c>
      <c r="F95" s="188" t="s">
        <v>173</v>
      </c>
      <c r="G95" s="189" t="s">
        <v>166</v>
      </c>
      <c r="H95" s="190">
        <v>78</v>
      </c>
      <c r="I95" s="191"/>
      <c r="J95" s="192">
        <f t="shared" si="0"/>
        <v>0</v>
      </c>
      <c r="K95" s="193"/>
      <c r="L95" s="37"/>
      <c r="M95" s="194" t="s">
        <v>19</v>
      </c>
      <c r="N95" s="195" t="s">
        <v>44</v>
      </c>
      <c r="O95" s="62"/>
      <c r="P95" s="196">
        <f t="shared" si="1"/>
        <v>0</v>
      </c>
      <c r="Q95" s="196">
        <v>0</v>
      </c>
      <c r="R95" s="196">
        <f t="shared" si="2"/>
        <v>0</v>
      </c>
      <c r="S95" s="196">
        <v>0</v>
      </c>
      <c r="T95" s="197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98" t="s">
        <v>162</v>
      </c>
      <c r="AT95" s="198" t="s">
        <v>158</v>
      </c>
      <c r="AU95" s="198" t="s">
        <v>83</v>
      </c>
      <c r="AY95" s="15" t="s">
        <v>156</v>
      </c>
      <c r="BE95" s="199">
        <f t="shared" si="4"/>
        <v>0</v>
      </c>
      <c r="BF95" s="199">
        <f t="shared" si="5"/>
        <v>0</v>
      </c>
      <c r="BG95" s="199">
        <f t="shared" si="6"/>
        <v>0</v>
      </c>
      <c r="BH95" s="199">
        <f t="shared" si="7"/>
        <v>0</v>
      </c>
      <c r="BI95" s="199">
        <f t="shared" si="8"/>
        <v>0</v>
      </c>
      <c r="BJ95" s="15" t="s">
        <v>81</v>
      </c>
      <c r="BK95" s="199">
        <f t="shared" si="9"/>
        <v>0</v>
      </c>
      <c r="BL95" s="15" t="s">
        <v>162</v>
      </c>
      <c r="BM95" s="198" t="s">
        <v>605</v>
      </c>
    </row>
    <row r="96" spans="1:65" s="2" customFormat="1" ht="24" customHeight="1">
      <c r="A96" s="32"/>
      <c r="B96" s="33"/>
      <c r="C96" s="186" t="s">
        <v>179</v>
      </c>
      <c r="D96" s="186" t="s">
        <v>158</v>
      </c>
      <c r="E96" s="187" t="s">
        <v>176</v>
      </c>
      <c r="F96" s="188" t="s">
        <v>177</v>
      </c>
      <c r="G96" s="189" t="s">
        <v>166</v>
      </c>
      <c r="H96" s="190">
        <v>7.8</v>
      </c>
      <c r="I96" s="191"/>
      <c r="J96" s="192">
        <f t="shared" si="0"/>
        <v>0</v>
      </c>
      <c r="K96" s="193"/>
      <c r="L96" s="37"/>
      <c r="M96" s="194" t="s">
        <v>19</v>
      </c>
      <c r="N96" s="195" t="s">
        <v>44</v>
      </c>
      <c r="O96" s="62"/>
      <c r="P96" s="196">
        <f t="shared" si="1"/>
        <v>0</v>
      </c>
      <c r="Q96" s="196">
        <v>0</v>
      </c>
      <c r="R96" s="196">
        <f t="shared" si="2"/>
        <v>0</v>
      </c>
      <c r="S96" s="196">
        <v>0</v>
      </c>
      <c r="T96" s="197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98" t="s">
        <v>162</v>
      </c>
      <c r="AT96" s="198" t="s">
        <v>158</v>
      </c>
      <c r="AU96" s="198" t="s">
        <v>83</v>
      </c>
      <c r="AY96" s="15" t="s">
        <v>156</v>
      </c>
      <c r="BE96" s="199">
        <f t="shared" si="4"/>
        <v>0</v>
      </c>
      <c r="BF96" s="199">
        <f t="shared" si="5"/>
        <v>0</v>
      </c>
      <c r="BG96" s="199">
        <f t="shared" si="6"/>
        <v>0</v>
      </c>
      <c r="BH96" s="199">
        <f t="shared" si="7"/>
        <v>0</v>
      </c>
      <c r="BI96" s="199">
        <f t="shared" si="8"/>
        <v>0</v>
      </c>
      <c r="BJ96" s="15" t="s">
        <v>81</v>
      </c>
      <c r="BK96" s="199">
        <f t="shared" si="9"/>
        <v>0</v>
      </c>
      <c r="BL96" s="15" t="s">
        <v>162</v>
      </c>
      <c r="BM96" s="198" t="s">
        <v>606</v>
      </c>
    </row>
    <row r="97" spans="1:65" s="2" customFormat="1" ht="24" customHeight="1">
      <c r="A97" s="32"/>
      <c r="B97" s="33"/>
      <c r="C97" s="186" t="s">
        <v>183</v>
      </c>
      <c r="D97" s="186" t="s">
        <v>158</v>
      </c>
      <c r="E97" s="187" t="s">
        <v>184</v>
      </c>
      <c r="F97" s="188" t="s">
        <v>185</v>
      </c>
      <c r="G97" s="189" t="s">
        <v>161</v>
      </c>
      <c r="H97" s="190">
        <v>60</v>
      </c>
      <c r="I97" s="191"/>
      <c r="J97" s="192">
        <f t="shared" si="0"/>
        <v>0</v>
      </c>
      <c r="K97" s="193"/>
      <c r="L97" s="37"/>
      <c r="M97" s="194" t="s">
        <v>19</v>
      </c>
      <c r="N97" s="195" t="s">
        <v>44</v>
      </c>
      <c r="O97" s="62"/>
      <c r="P97" s="196">
        <f t="shared" si="1"/>
        <v>0</v>
      </c>
      <c r="Q97" s="196">
        <v>0</v>
      </c>
      <c r="R97" s="196">
        <f t="shared" si="2"/>
        <v>0</v>
      </c>
      <c r="S97" s="196">
        <v>0</v>
      </c>
      <c r="T97" s="197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98" t="s">
        <v>162</v>
      </c>
      <c r="AT97" s="198" t="s">
        <v>158</v>
      </c>
      <c r="AU97" s="198" t="s">
        <v>83</v>
      </c>
      <c r="AY97" s="15" t="s">
        <v>156</v>
      </c>
      <c r="BE97" s="199">
        <f t="shared" si="4"/>
        <v>0</v>
      </c>
      <c r="BF97" s="199">
        <f t="shared" si="5"/>
        <v>0</v>
      </c>
      <c r="BG97" s="199">
        <f t="shared" si="6"/>
        <v>0</v>
      </c>
      <c r="BH97" s="199">
        <f t="shared" si="7"/>
        <v>0</v>
      </c>
      <c r="BI97" s="199">
        <f t="shared" si="8"/>
        <v>0</v>
      </c>
      <c r="BJ97" s="15" t="s">
        <v>81</v>
      </c>
      <c r="BK97" s="199">
        <f t="shared" si="9"/>
        <v>0</v>
      </c>
      <c r="BL97" s="15" t="s">
        <v>162</v>
      </c>
      <c r="BM97" s="198" t="s">
        <v>607</v>
      </c>
    </row>
    <row r="98" spans="1:65" s="2" customFormat="1" ht="24" customHeight="1">
      <c r="A98" s="32"/>
      <c r="B98" s="33"/>
      <c r="C98" s="186" t="s">
        <v>187</v>
      </c>
      <c r="D98" s="186" t="s">
        <v>158</v>
      </c>
      <c r="E98" s="187" t="s">
        <v>188</v>
      </c>
      <c r="F98" s="188" t="s">
        <v>189</v>
      </c>
      <c r="G98" s="189" t="s">
        <v>161</v>
      </c>
      <c r="H98" s="190">
        <v>26</v>
      </c>
      <c r="I98" s="191"/>
      <c r="J98" s="192">
        <f t="shared" si="0"/>
        <v>0</v>
      </c>
      <c r="K98" s="193"/>
      <c r="L98" s="37"/>
      <c r="M98" s="194" t="s">
        <v>19</v>
      </c>
      <c r="N98" s="195" t="s">
        <v>44</v>
      </c>
      <c r="O98" s="62"/>
      <c r="P98" s="196">
        <f t="shared" si="1"/>
        <v>0</v>
      </c>
      <c r="Q98" s="196">
        <v>0</v>
      </c>
      <c r="R98" s="196">
        <f t="shared" si="2"/>
        <v>0</v>
      </c>
      <c r="S98" s="196">
        <v>0</v>
      </c>
      <c r="T98" s="197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8" t="s">
        <v>162</v>
      </c>
      <c r="AT98" s="198" t="s">
        <v>158</v>
      </c>
      <c r="AU98" s="198" t="s">
        <v>83</v>
      </c>
      <c r="AY98" s="15" t="s">
        <v>156</v>
      </c>
      <c r="BE98" s="199">
        <f t="shared" si="4"/>
        <v>0</v>
      </c>
      <c r="BF98" s="199">
        <f t="shared" si="5"/>
        <v>0</v>
      </c>
      <c r="BG98" s="199">
        <f t="shared" si="6"/>
        <v>0</v>
      </c>
      <c r="BH98" s="199">
        <f t="shared" si="7"/>
        <v>0</v>
      </c>
      <c r="BI98" s="199">
        <f t="shared" si="8"/>
        <v>0</v>
      </c>
      <c r="BJ98" s="15" t="s">
        <v>81</v>
      </c>
      <c r="BK98" s="199">
        <f t="shared" si="9"/>
        <v>0</v>
      </c>
      <c r="BL98" s="15" t="s">
        <v>162</v>
      </c>
      <c r="BM98" s="198" t="s">
        <v>608</v>
      </c>
    </row>
    <row r="99" spans="1:65" s="2" customFormat="1" ht="16.5" customHeight="1">
      <c r="A99" s="32"/>
      <c r="B99" s="33"/>
      <c r="C99" s="200" t="s">
        <v>191</v>
      </c>
      <c r="D99" s="200" t="s">
        <v>192</v>
      </c>
      <c r="E99" s="201" t="s">
        <v>193</v>
      </c>
      <c r="F99" s="202" t="s">
        <v>194</v>
      </c>
      <c r="G99" s="203" t="s">
        <v>195</v>
      </c>
      <c r="H99" s="204">
        <v>14.82</v>
      </c>
      <c r="I99" s="205"/>
      <c r="J99" s="206">
        <f t="shared" si="0"/>
        <v>0</v>
      </c>
      <c r="K99" s="207"/>
      <c r="L99" s="208"/>
      <c r="M99" s="209" t="s">
        <v>19</v>
      </c>
      <c r="N99" s="210" t="s">
        <v>44</v>
      </c>
      <c r="O99" s="62"/>
      <c r="P99" s="196">
        <f t="shared" si="1"/>
        <v>0</v>
      </c>
      <c r="Q99" s="196">
        <v>1</v>
      </c>
      <c r="R99" s="196">
        <f t="shared" si="2"/>
        <v>14.82</v>
      </c>
      <c r="S99" s="196">
        <v>0</v>
      </c>
      <c r="T99" s="197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98" t="s">
        <v>187</v>
      </c>
      <c r="AT99" s="198" t="s">
        <v>192</v>
      </c>
      <c r="AU99" s="198" t="s">
        <v>83</v>
      </c>
      <c r="AY99" s="15" t="s">
        <v>156</v>
      </c>
      <c r="BE99" s="199">
        <f t="shared" si="4"/>
        <v>0</v>
      </c>
      <c r="BF99" s="199">
        <f t="shared" si="5"/>
        <v>0</v>
      </c>
      <c r="BG99" s="199">
        <f t="shared" si="6"/>
        <v>0</v>
      </c>
      <c r="BH99" s="199">
        <f t="shared" si="7"/>
        <v>0</v>
      </c>
      <c r="BI99" s="199">
        <f t="shared" si="8"/>
        <v>0</v>
      </c>
      <c r="BJ99" s="15" t="s">
        <v>81</v>
      </c>
      <c r="BK99" s="199">
        <f t="shared" si="9"/>
        <v>0</v>
      </c>
      <c r="BL99" s="15" t="s">
        <v>162</v>
      </c>
      <c r="BM99" s="198" t="s">
        <v>609</v>
      </c>
    </row>
    <row r="100" spans="1:65" s="2" customFormat="1" ht="24" customHeight="1">
      <c r="A100" s="32"/>
      <c r="B100" s="33"/>
      <c r="C100" s="186" t="s">
        <v>197</v>
      </c>
      <c r="D100" s="186" t="s">
        <v>158</v>
      </c>
      <c r="E100" s="187" t="s">
        <v>198</v>
      </c>
      <c r="F100" s="188" t="s">
        <v>199</v>
      </c>
      <c r="G100" s="189" t="s">
        <v>161</v>
      </c>
      <c r="H100" s="190">
        <v>60</v>
      </c>
      <c r="I100" s="191"/>
      <c r="J100" s="192">
        <f t="shared" si="0"/>
        <v>0</v>
      </c>
      <c r="K100" s="193"/>
      <c r="L100" s="37"/>
      <c r="M100" s="194" t="s">
        <v>19</v>
      </c>
      <c r="N100" s="195" t="s">
        <v>44</v>
      </c>
      <c r="O100" s="62"/>
      <c r="P100" s="196">
        <f t="shared" si="1"/>
        <v>0</v>
      </c>
      <c r="Q100" s="196">
        <v>0</v>
      </c>
      <c r="R100" s="196">
        <f t="shared" si="2"/>
        <v>0</v>
      </c>
      <c r="S100" s="196">
        <v>0</v>
      </c>
      <c r="T100" s="197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98" t="s">
        <v>162</v>
      </c>
      <c r="AT100" s="198" t="s">
        <v>158</v>
      </c>
      <c r="AU100" s="198" t="s">
        <v>83</v>
      </c>
      <c r="AY100" s="15" t="s">
        <v>156</v>
      </c>
      <c r="BE100" s="199">
        <f t="shared" si="4"/>
        <v>0</v>
      </c>
      <c r="BF100" s="199">
        <f t="shared" si="5"/>
        <v>0</v>
      </c>
      <c r="BG100" s="199">
        <f t="shared" si="6"/>
        <v>0</v>
      </c>
      <c r="BH100" s="199">
        <f t="shared" si="7"/>
        <v>0</v>
      </c>
      <c r="BI100" s="199">
        <f t="shared" si="8"/>
        <v>0</v>
      </c>
      <c r="BJ100" s="15" t="s">
        <v>81</v>
      </c>
      <c r="BK100" s="199">
        <f t="shared" si="9"/>
        <v>0</v>
      </c>
      <c r="BL100" s="15" t="s">
        <v>162</v>
      </c>
      <c r="BM100" s="198" t="s">
        <v>610</v>
      </c>
    </row>
    <row r="101" spans="1:65" s="2" customFormat="1" ht="16.5" customHeight="1">
      <c r="A101" s="32"/>
      <c r="B101" s="33"/>
      <c r="C101" s="200" t="s">
        <v>201</v>
      </c>
      <c r="D101" s="200" t="s">
        <v>192</v>
      </c>
      <c r="E101" s="201" t="s">
        <v>202</v>
      </c>
      <c r="F101" s="202" t="s">
        <v>203</v>
      </c>
      <c r="G101" s="203" t="s">
        <v>204</v>
      </c>
      <c r="H101" s="204">
        <v>0.9</v>
      </c>
      <c r="I101" s="205"/>
      <c r="J101" s="206">
        <f t="shared" si="0"/>
        <v>0</v>
      </c>
      <c r="K101" s="207"/>
      <c r="L101" s="208"/>
      <c r="M101" s="209" t="s">
        <v>19</v>
      </c>
      <c r="N101" s="210" t="s">
        <v>44</v>
      </c>
      <c r="O101" s="62"/>
      <c r="P101" s="196">
        <f t="shared" si="1"/>
        <v>0</v>
      </c>
      <c r="Q101" s="196">
        <v>1E-3</v>
      </c>
      <c r="R101" s="196">
        <f t="shared" si="2"/>
        <v>9.0000000000000008E-4</v>
      </c>
      <c r="S101" s="196">
        <v>0</v>
      </c>
      <c r="T101" s="197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98" t="s">
        <v>187</v>
      </c>
      <c r="AT101" s="198" t="s">
        <v>192</v>
      </c>
      <c r="AU101" s="198" t="s">
        <v>83</v>
      </c>
      <c r="AY101" s="15" t="s">
        <v>156</v>
      </c>
      <c r="BE101" s="199">
        <f t="shared" si="4"/>
        <v>0</v>
      </c>
      <c r="BF101" s="199">
        <f t="shared" si="5"/>
        <v>0</v>
      </c>
      <c r="BG101" s="199">
        <f t="shared" si="6"/>
        <v>0</v>
      </c>
      <c r="BH101" s="199">
        <f t="shared" si="7"/>
        <v>0</v>
      </c>
      <c r="BI101" s="199">
        <f t="shared" si="8"/>
        <v>0</v>
      </c>
      <c r="BJ101" s="15" t="s">
        <v>81</v>
      </c>
      <c r="BK101" s="199">
        <f t="shared" si="9"/>
        <v>0</v>
      </c>
      <c r="BL101" s="15" t="s">
        <v>162</v>
      </c>
      <c r="BM101" s="198" t="s">
        <v>611</v>
      </c>
    </row>
    <row r="102" spans="1:65" s="2" customFormat="1" ht="16.5" customHeight="1">
      <c r="A102" s="32"/>
      <c r="B102" s="33"/>
      <c r="C102" s="186" t="s">
        <v>206</v>
      </c>
      <c r="D102" s="186" t="s">
        <v>158</v>
      </c>
      <c r="E102" s="187" t="s">
        <v>207</v>
      </c>
      <c r="F102" s="188" t="s">
        <v>208</v>
      </c>
      <c r="G102" s="189" t="s">
        <v>195</v>
      </c>
      <c r="H102" s="190">
        <v>0.5</v>
      </c>
      <c r="I102" s="191"/>
      <c r="J102" s="192">
        <f t="shared" si="0"/>
        <v>0</v>
      </c>
      <c r="K102" s="193"/>
      <c r="L102" s="37"/>
      <c r="M102" s="194" t="s">
        <v>19</v>
      </c>
      <c r="N102" s="195" t="s">
        <v>44</v>
      </c>
      <c r="O102" s="62"/>
      <c r="P102" s="196">
        <f t="shared" si="1"/>
        <v>0</v>
      </c>
      <c r="Q102" s="196">
        <v>0</v>
      </c>
      <c r="R102" s="196">
        <f t="shared" si="2"/>
        <v>0</v>
      </c>
      <c r="S102" s="196">
        <v>1</v>
      </c>
      <c r="T102" s="197">
        <f t="shared" si="3"/>
        <v>0.5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98" t="s">
        <v>162</v>
      </c>
      <c r="AT102" s="198" t="s">
        <v>158</v>
      </c>
      <c r="AU102" s="198" t="s">
        <v>83</v>
      </c>
      <c r="AY102" s="15" t="s">
        <v>156</v>
      </c>
      <c r="BE102" s="199">
        <f t="shared" si="4"/>
        <v>0</v>
      </c>
      <c r="BF102" s="199">
        <f t="shared" si="5"/>
        <v>0</v>
      </c>
      <c r="BG102" s="199">
        <f t="shared" si="6"/>
        <v>0</v>
      </c>
      <c r="BH102" s="199">
        <f t="shared" si="7"/>
        <v>0</v>
      </c>
      <c r="BI102" s="199">
        <f t="shared" si="8"/>
        <v>0</v>
      </c>
      <c r="BJ102" s="15" t="s">
        <v>81</v>
      </c>
      <c r="BK102" s="199">
        <f t="shared" si="9"/>
        <v>0</v>
      </c>
      <c r="BL102" s="15" t="s">
        <v>162</v>
      </c>
      <c r="BM102" s="198" t="s">
        <v>612</v>
      </c>
    </row>
    <row r="103" spans="1:65" s="12" customFormat="1" ht="22.9" customHeight="1">
      <c r="B103" s="170"/>
      <c r="C103" s="171"/>
      <c r="D103" s="172" t="s">
        <v>72</v>
      </c>
      <c r="E103" s="184" t="s">
        <v>191</v>
      </c>
      <c r="F103" s="184" t="s">
        <v>220</v>
      </c>
      <c r="G103" s="171"/>
      <c r="H103" s="171"/>
      <c r="I103" s="174"/>
      <c r="J103" s="185">
        <f>BK103</f>
        <v>0</v>
      </c>
      <c r="K103" s="171"/>
      <c r="L103" s="176"/>
      <c r="M103" s="177"/>
      <c r="N103" s="178"/>
      <c r="O103" s="178"/>
      <c r="P103" s="179">
        <f>SUM(P104:P105)</f>
        <v>0</v>
      </c>
      <c r="Q103" s="178"/>
      <c r="R103" s="179">
        <f>SUM(R104:R105)</f>
        <v>0</v>
      </c>
      <c r="S103" s="178"/>
      <c r="T103" s="180">
        <f>SUM(T104:T105)</f>
        <v>40.159999999999997</v>
      </c>
      <c r="AR103" s="181" t="s">
        <v>81</v>
      </c>
      <c r="AT103" s="182" t="s">
        <v>72</v>
      </c>
      <c r="AU103" s="182" t="s">
        <v>81</v>
      </c>
      <c r="AY103" s="181" t="s">
        <v>156</v>
      </c>
      <c r="BK103" s="183">
        <f>SUM(BK104:BK105)</f>
        <v>0</v>
      </c>
    </row>
    <row r="104" spans="1:65" s="2" customFormat="1" ht="24" customHeight="1">
      <c r="A104" s="32"/>
      <c r="B104" s="33"/>
      <c r="C104" s="186" t="s">
        <v>221</v>
      </c>
      <c r="D104" s="186" t="s">
        <v>158</v>
      </c>
      <c r="E104" s="187" t="s">
        <v>613</v>
      </c>
      <c r="F104" s="188" t="s">
        <v>614</v>
      </c>
      <c r="G104" s="189" t="s">
        <v>166</v>
      </c>
      <c r="H104" s="190">
        <v>92</v>
      </c>
      <c r="I104" s="191"/>
      <c r="J104" s="192">
        <f>ROUND(I104*H104,2)</f>
        <v>0</v>
      </c>
      <c r="K104" s="193"/>
      <c r="L104" s="37"/>
      <c r="M104" s="194" t="s">
        <v>19</v>
      </c>
      <c r="N104" s="195" t="s">
        <v>44</v>
      </c>
      <c r="O104" s="62"/>
      <c r="P104" s="196">
        <f>O104*H104</f>
        <v>0</v>
      </c>
      <c r="Q104" s="196">
        <v>0</v>
      </c>
      <c r="R104" s="196">
        <f>Q104*H104</f>
        <v>0</v>
      </c>
      <c r="S104" s="196">
        <v>0.25</v>
      </c>
      <c r="T104" s="197">
        <f>S104*H104</f>
        <v>23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98" t="s">
        <v>162</v>
      </c>
      <c r="AT104" s="198" t="s">
        <v>158</v>
      </c>
      <c r="AU104" s="198" t="s">
        <v>83</v>
      </c>
      <c r="AY104" s="15" t="s">
        <v>156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15" t="s">
        <v>81</v>
      </c>
      <c r="BK104" s="199">
        <f>ROUND(I104*H104,2)</f>
        <v>0</v>
      </c>
      <c r="BL104" s="15" t="s">
        <v>162</v>
      </c>
      <c r="BM104" s="198" t="s">
        <v>615</v>
      </c>
    </row>
    <row r="105" spans="1:65" s="2" customFormat="1" ht="16.5" customHeight="1">
      <c r="A105" s="32"/>
      <c r="B105" s="33"/>
      <c r="C105" s="186" t="s">
        <v>225</v>
      </c>
      <c r="D105" s="186" t="s">
        <v>158</v>
      </c>
      <c r="E105" s="187" t="s">
        <v>515</v>
      </c>
      <c r="F105" s="188" t="s">
        <v>516</v>
      </c>
      <c r="G105" s="189" t="s">
        <v>166</v>
      </c>
      <c r="H105" s="190">
        <v>7.8</v>
      </c>
      <c r="I105" s="191"/>
      <c r="J105" s="192">
        <f>ROUND(I105*H105,2)</f>
        <v>0</v>
      </c>
      <c r="K105" s="193"/>
      <c r="L105" s="37"/>
      <c r="M105" s="194" t="s">
        <v>19</v>
      </c>
      <c r="N105" s="195" t="s">
        <v>44</v>
      </c>
      <c r="O105" s="62"/>
      <c r="P105" s="196">
        <f>O105*H105</f>
        <v>0</v>
      </c>
      <c r="Q105" s="196">
        <v>0</v>
      </c>
      <c r="R105" s="196">
        <f>Q105*H105</f>
        <v>0</v>
      </c>
      <c r="S105" s="196">
        <v>2.2000000000000002</v>
      </c>
      <c r="T105" s="197">
        <f>S105*H105</f>
        <v>17.16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98" t="s">
        <v>162</v>
      </c>
      <c r="AT105" s="198" t="s">
        <v>158</v>
      </c>
      <c r="AU105" s="198" t="s">
        <v>83</v>
      </c>
      <c r="AY105" s="15" t="s">
        <v>156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15" t="s">
        <v>81</v>
      </c>
      <c r="BK105" s="199">
        <f>ROUND(I105*H105,2)</f>
        <v>0</v>
      </c>
      <c r="BL105" s="15" t="s">
        <v>162</v>
      </c>
      <c r="BM105" s="198" t="s">
        <v>616</v>
      </c>
    </row>
    <row r="106" spans="1:65" s="12" customFormat="1" ht="22.9" customHeight="1">
      <c r="B106" s="170"/>
      <c r="C106" s="171"/>
      <c r="D106" s="172" t="s">
        <v>72</v>
      </c>
      <c r="E106" s="184" t="s">
        <v>241</v>
      </c>
      <c r="F106" s="184" t="s">
        <v>242</v>
      </c>
      <c r="G106" s="171"/>
      <c r="H106" s="171"/>
      <c r="I106" s="174"/>
      <c r="J106" s="185">
        <f>BK106</f>
        <v>0</v>
      </c>
      <c r="K106" s="171"/>
      <c r="L106" s="176"/>
      <c r="M106" s="177"/>
      <c r="N106" s="178"/>
      <c r="O106" s="178"/>
      <c r="P106" s="179">
        <f>SUM(P107:P112)</f>
        <v>0</v>
      </c>
      <c r="Q106" s="178"/>
      <c r="R106" s="179">
        <f>SUM(R107:R112)</f>
        <v>0</v>
      </c>
      <c r="S106" s="178"/>
      <c r="T106" s="180">
        <f>SUM(T107:T112)</f>
        <v>0</v>
      </c>
      <c r="AR106" s="181" t="s">
        <v>81</v>
      </c>
      <c r="AT106" s="182" t="s">
        <v>72</v>
      </c>
      <c r="AU106" s="182" t="s">
        <v>81</v>
      </c>
      <c r="AY106" s="181" t="s">
        <v>156</v>
      </c>
      <c r="BK106" s="183">
        <f>SUM(BK107:BK112)</f>
        <v>0</v>
      </c>
    </row>
    <row r="107" spans="1:65" s="2" customFormat="1" ht="16.5" customHeight="1">
      <c r="A107" s="32"/>
      <c r="B107" s="33"/>
      <c r="C107" s="186" t="s">
        <v>8</v>
      </c>
      <c r="D107" s="186" t="s">
        <v>158</v>
      </c>
      <c r="E107" s="187" t="s">
        <v>379</v>
      </c>
      <c r="F107" s="188" t="s">
        <v>518</v>
      </c>
      <c r="G107" s="189" t="s">
        <v>195</v>
      </c>
      <c r="H107" s="190">
        <v>41.076000000000001</v>
      </c>
      <c r="I107" s="191"/>
      <c r="J107" s="192">
        <f t="shared" ref="J107:J112" si="10">ROUND(I107*H107,2)</f>
        <v>0</v>
      </c>
      <c r="K107" s="193"/>
      <c r="L107" s="37"/>
      <c r="M107" s="194" t="s">
        <v>19</v>
      </c>
      <c r="N107" s="195" t="s">
        <v>44</v>
      </c>
      <c r="O107" s="62"/>
      <c r="P107" s="196">
        <f t="shared" ref="P107:P112" si="11">O107*H107</f>
        <v>0</v>
      </c>
      <c r="Q107" s="196">
        <v>0</v>
      </c>
      <c r="R107" s="196">
        <f t="shared" ref="R107:R112" si="12">Q107*H107</f>
        <v>0</v>
      </c>
      <c r="S107" s="196">
        <v>0</v>
      </c>
      <c r="T107" s="197">
        <f t="shared" ref="T107:T112" si="13"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98" t="s">
        <v>162</v>
      </c>
      <c r="AT107" s="198" t="s">
        <v>158</v>
      </c>
      <c r="AU107" s="198" t="s">
        <v>83</v>
      </c>
      <c r="AY107" s="15" t="s">
        <v>156</v>
      </c>
      <c r="BE107" s="199">
        <f t="shared" ref="BE107:BE112" si="14">IF(N107="základní",J107,0)</f>
        <v>0</v>
      </c>
      <c r="BF107" s="199">
        <f t="shared" ref="BF107:BF112" si="15">IF(N107="snížená",J107,0)</f>
        <v>0</v>
      </c>
      <c r="BG107" s="199">
        <f t="shared" ref="BG107:BG112" si="16">IF(N107="zákl. přenesená",J107,0)</f>
        <v>0</v>
      </c>
      <c r="BH107" s="199">
        <f t="shared" ref="BH107:BH112" si="17">IF(N107="sníž. přenesená",J107,0)</f>
        <v>0</v>
      </c>
      <c r="BI107" s="199">
        <f t="shared" ref="BI107:BI112" si="18">IF(N107="nulová",J107,0)</f>
        <v>0</v>
      </c>
      <c r="BJ107" s="15" t="s">
        <v>81</v>
      </c>
      <c r="BK107" s="199">
        <f t="shared" ref="BK107:BK112" si="19">ROUND(I107*H107,2)</f>
        <v>0</v>
      </c>
      <c r="BL107" s="15" t="s">
        <v>162</v>
      </c>
      <c r="BM107" s="198" t="s">
        <v>617</v>
      </c>
    </row>
    <row r="108" spans="1:65" s="2" customFormat="1" ht="16.5" customHeight="1">
      <c r="A108" s="32"/>
      <c r="B108" s="33"/>
      <c r="C108" s="186" t="s">
        <v>270</v>
      </c>
      <c r="D108" s="186" t="s">
        <v>158</v>
      </c>
      <c r="E108" s="187" t="s">
        <v>383</v>
      </c>
      <c r="F108" s="188" t="s">
        <v>384</v>
      </c>
      <c r="G108" s="189" t="s">
        <v>195</v>
      </c>
      <c r="H108" s="190">
        <v>41.076000000000001</v>
      </c>
      <c r="I108" s="191"/>
      <c r="J108" s="192">
        <f t="shared" si="10"/>
        <v>0</v>
      </c>
      <c r="K108" s="193"/>
      <c r="L108" s="37"/>
      <c r="M108" s="194" t="s">
        <v>19</v>
      </c>
      <c r="N108" s="195" t="s">
        <v>44</v>
      </c>
      <c r="O108" s="62"/>
      <c r="P108" s="196">
        <f t="shared" si="11"/>
        <v>0</v>
      </c>
      <c r="Q108" s="196">
        <v>0</v>
      </c>
      <c r="R108" s="196">
        <f t="shared" si="12"/>
        <v>0</v>
      </c>
      <c r="S108" s="196">
        <v>0</v>
      </c>
      <c r="T108" s="197">
        <f t="shared" si="13"/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98" t="s">
        <v>162</v>
      </c>
      <c r="AT108" s="198" t="s">
        <v>158</v>
      </c>
      <c r="AU108" s="198" t="s">
        <v>83</v>
      </c>
      <c r="AY108" s="15" t="s">
        <v>156</v>
      </c>
      <c r="BE108" s="199">
        <f t="shared" si="14"/>
        <v>0</v>
      </c>
      <c r="BF108" s="199">
        <f t="shared" si="15"/>
        <v>0</v>
      </c>
      <c r="BG108" s="199">
        <f t="shared" si="16"/>
        <v>0</v>
      </c>
      <c r="BH108" s="199">
        <f t="shared" si="17"/>
        <v>0</v>
      </c>
      <c r="BI108" s="199">
        <f t="shared" si="18"/>
        <v>0</v>
      </c>
      <c r="BJ108" s="15" t="s">
        <v>81</v>
      </c>
      <c r="BK108" s="199">
        <f t="shared" si="19"/>
        <v>0</v>
      </c>
      <c r="BL108" s="15" t="s">
        <v>162</v>
      </c>
      <c r="BM108" s="198" t="s">
        <v>618</v>
      </c>
    </row>
    <row r="109" spans="1:65" s="2" customFormat="1" ht="16.5" customHeight="1">
      <c r="A109" s="32"/>
      <c r="B109" s="33"/>
      <c r="C109" s="186" t="s">
        <v>370</v>
      </c>
      <c r="D109" s="186" t="s">
        <v>158</v>
      </c>
      <c r="E109" s="187" t="s">
        <v>244</v>
      </c>
      <c r="F109" s="188" t="s">
        <v>245</v>
      </c>
      <c r="G109" s="189" t="s">
        <v>195</v>
      </c>
      <c r="H109" s="190">
        <v>41.076000000000001</v>
      </c>
      <c r="I109" s="191"/>
      <c r="J109" s="192">
        <f t="shared" si="10"/>
        <v>0</v>
      </c>
      <c r="K109" s="193"/>
      <c r="L109" s="37"/>
      <c r="M109" s="194" t="s">
        <v>19</v>
      </c>
      <c r="N109" s="195" t="s">
        <v>44</v>
      </c>
      <c r="O109" s="62"/>
      <c r="P109" s="196">
        <f t="shared" si="11"/>
        <v>0</v>
      </c>
      <c r="Q109" s="196">
        <v>0</v>
      </c>
      <c r="R109" s="196">
        <f t="shared" si="12"/>
        <v>0</v>
      </c>
      <c r="S109" s="196">
        <v>0</v>
      </c>
      <c r="T109" s="197">
        <f t="shared" si="13"/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98" t="s">
        <v>162</v>
      </c>
      <c r="AT109" s="198" t="s">
        <v>158</v>
      </c>
      <c r="AU109" s="198" t="s">
        <v>83</v>
      </c>
      <c r="AY109" s="15" t="s">
        <v>156</v>
      </c>
      <c r="BE109" s="199">
        <f t="shared" si="14"/>
        <v>0</v>
      </c>
      <c r="BF109" s="199">
        <f t="shared" si="15"/>
        <v>0</v>
      </c>
      <c r="BG109" s="199">
        <f t="shared" si="16"/>
        <v>0</v>
      </c>
      <c r="BH109" s="199">
        <f t="shared" si="17"/>
        <v>0</v>
      </c>
      <c r="BI109" s="199">
        <f t="shared" si="18"/>
        <v>0</v>
      </c>
      <c r="BJ109" s="15" t="s">
        <v>81</v>
      </c>
      <c r="BK109" s="199">
        <f t="shared" si="19"/>
        <v>0</v>
      </c>
      <c r="BL109" s="15" t="s">
        <v>162</v>
      </c>
      <c r="BM109" s="198" t="s">
        <v>619</v>
      </c>
    </row>
    <row r="110" spans="1:65" s="2" customFormat="1" ht="24" customHeight="1">
      <c r="A110" s="32"/>
      <c r="B110" s="33"/>
      <c r="C110" s="186" t="s">
        <v>374</v>
      </c>
      <c r="D110" s="186" t="s">
        <v>158</v>
      </c>
      <c r="E110" s="187" t="s">
        <v>248</v>
      </c>
      <c r="F110" s="188" t="s">
        <v>249</v>
      </c>
      <c r="G110" s="189" t="s">
        <v>195</v>
      </c>
      <c r="H110" s="190">
        <v>780.44399999999996</v>
      </c>
      <c r="I110" s="191"/>
      <c r="J110" s="192">
        <f t="shared" si="10"/>
        <v>0</v>
      </c>
      <c r="K110" s="193"/>
      <c r="L110" s="37"/>
      <c r="M110" s="194" t="s">
        <v>19</v>
      </c>
      <c r="N110" s="195" t="s">
        <v>44</v>
      </c>
      <c r="O110" s="62"/>
      <c r="P110" s="196">
        <f t="shared" si="11"/>
        <v>0</v>
      </c>
      <c r="Q110" s="196">
        <v>0</v>
      </c>
      <c r="R110" s="196">
        <f t="shared" si="12"/>
        <v>0</v>
      </c>
      <c r="S110" s="196">
        <v>0</v>
      </c>
      <c r="T110" s="197">
        <f t="shared" si="13"/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98" t="s">
        <v>162</v>
      </c>
      <c r="AT110" s="198" t="s">
        <v>158</v>
      </c>
      <c r="AU110" s="198" t="s">
        <v>83</v>
      </c>
      <c r="AY110" s="15" t="s">
        <v>156</v>
      </c>
      <c r="BE110" s="199">
        <f t="shared" si="14"/>
        <v>0</v>
      </c>
      <c r="BF110" s="199">
        <f t="shared" si="15"/>
        <v>0</v>
      </c>
      <c r="BG110" s="199">
        <f t="shared" si="16"/>
        <v>0</v>
      </c>
      <c r="BH110" s="199">
        <f t="shared" si="17"/>
        <v>0</v>
      </c>
      <c r="BI110" s="199">
        <f t="shared" si="18"/>
        <v>0</v>
      </c>
      <c r="BJ110" s="15" t="s">
        <v>81</v>
      </c>
      <c r="BK110" s="199">
        <f t="shared" si="19"/>
        <v>0</v>
      </c>
      <c r="BL110" s="15" t="s">
        <v>162</v>
      </c>
      <c r="BM110" s="198" t="s">
        <v>620</v>
      </c>
    </row>
    <row r="111" spans="1:65" s="2" customFormat="1" ht="24" customHeight="1">
      <c r="A111" s="32"/>
      <c r="B111" s="33"/>
      <c r="C111" s="186" t="s">
        <v>378</v>
      </c>
      <c r="D111" s="186" t="s">
        <v>158</v>
      </c>
      <c r="E111" s="187" t="s">
        <v>252</v>
      </c>
      <c r="F111" s="188" t="s">
        <v>253</v>
      </c>
      <c r="G111" s="189" t="s">
        <v>195</v>
      </c>
      <c r="H111" s="190">
        <v>0.5</v>
      </c>
      <c r="I111" s="191"/>
      <c r="J111" s="192">
        <f t="shared" si="10"/>
        <v>0</v>
      </c>
      <c r="K111" s="193"/>
      <c r="L111" s="37"/>
      <c r="M111" s="194" t="s">
        <v>19</v>
      </c>
      <c r="N111" s="195" t="s">
        <v>44</v>
      </c>
      <c r="O111" s="62"/>
      <c r="P111" s="196">
        <f t="shared" si="11"/>
        <v>0</v>
      </c>
      <c r="Q111" s="196">
        <v>0</v>
      </c>
      <c r="R111" s="196">
        <f t="shared" si="12"/>
        <v>0</v>
      </c>
      <c r="S111" s="196">
        <v>0</v>
      </c>
      <c r="T111" s="197">
        <f t="shared" si="13"/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98" t="s">
        <v>162</v>
      </c>
      <c r="AT111" s="198" t="s">
        <v>158</v>
      </c>
      <c r="AU111" s="198" t="s">
        <v>83</v>
      </c>
      <c r="AY111" s="15" t="s">
        <v>156</v>
      </c>
      <c r="BE111" s="199">
        <f t="shared" si="14"/>
        <v>0</v>
      </c>
      <c r="BF111" s="199">
        <f t="shared" si="15"/>
        <v>0</v>
      </c>
      <c r="BG111" s="199">
        <f t="shared" si="16"/>
        <v>0</v>
      </c>
      <c r="BH111" s="199">
        <f t="shared" si="17"/>
        <v>0</v>
      </c>
      <c r="BI111" s="199">
        <f t="shared" si="18"/>
        <v>0</v>
      </c>
      <c r="BJ111" s="15" t="s">
        <v>81</v>
      </c>
      <c r="BK111" s="199">
        <f t="shared" si="19"/>
        <v>0</v>
      </c>
      <c r="BL111" s="15" t="s">
        <v>162</v>
      </c>
      <c r="BM111" s="198" t="s">
        <v>621</v>
      </c>
    </row>
    <row r="112" spans="1:65" s="2" customFormat="1" ht="24" customHeight="1">
      <c r="A112" s="32"/>
      <c r="B112" s="33"/>
      <c r="C112" s="186" t="s">
        <v>382</v>
      </c>
      <c r="D112" s="186" t="s">
        <v>158</v>
      </c>
      <c r="E112" s="187" t="s">
        <v>260</v>
      </c>
      <c r="F112" s="188" t="s">
        <v>261</v>
      </c>
      <c r="G112" s="189" t="s">
        <v>195</v>
      </c>
      <c r="H112" s="190">
        <v>41.076000000000001</v>
      </c>
      <c r="I112" s="191"/>
      <c r="J112" s="192">
        <f t="shared" si="10"/>
        <v>0</v>
      </c>
      <c r="K112" s="193"/>
      <c r="L112" s="37"/>
      <c r="M112" s="194" t="s">
        <v>19</v>
      </c>
      <c r="N112" s="195" t="s">
        <v>44</v>
      </c>
      <c r="O112" s="62"/>
      <c r="P112" s="196">
        <f t="shared" si="11"/>
        <v>0</v>
      </c>
      <c r="Q112" s="196">
        <v>0</v>
      </c>
      <c r="R112" s="196">
        <f t="shared" si="12"/>
        <v>0</v>
      </c>
      <c r="S112" s="196">
        <v>0</v>
      </c>
      <c r="T112" s="197">
        <f t="shared" si="13"/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98" t="s">
        <v>162</v>
      </c>
      <c r="AT112" s="198" t="s">
        <v>158</v>
      </c>
      <c r="AU112" s="198" t="s">
        <v>83</v>
      </c>
      <c r="AY112" s="15" t="s">
        <v>156</v>
      </c>
      <c r="BE112" s="199">
        <f t="shared" si="14"/>
        <v>0</v>
      </c>
      <c r="BF112" s="199">
        <f t="shared" si="15"/>
        <v>0</v>
      </c>
      <c r="BG112" s="199">
        <f t="shared" si="16"/>
        <v>0</v>
      </c>
      <c r="BH112" s="199">
        <f t="shared" si="17"/>
        <v>0</v>
      </c>
      <c r="BI112" s="199">
        <f t="shared" si="18"/>
        <v>0</v>
      </c>
      <c r="BJ112" s="15" t="s">
        <v>81</v>
      </c>
      <c r="BK112" s="199">
        <f t="shared" si="19"/>
        <v>0</v>
      </c>
      <c r="BL112" s="15" t="s">
        <v>162</v>
      </c>
      <c r="BM112" s="198" t="s">
        <v>622</v>
      </c>
    </row>
    <row r="113" spans="1:65" s="12" customFormat="1" ht="25.9" customHeight="1">
      <c r="B113" s="170"/>
      <c r="C113" s="171"/>
      <c r="D113" s="172" t="s">
        <v>72</v>
      </c>
      <c r="E113" s="173" t="s">
        <v>263</v>
      </c>
      <c r="F113" s="173" t="s">
        <v>264</v>
      </c>
      <c r="G113" s="171"/>
      <c r="H113" s="171"/>
      <c r="I113" s="174"/>
      <c r="J113" s="175">
        <f>BK113</f>
        <v>0</v>
      </c>
      <c r="K113" s="171"/>
      <c r="L113" s="176"/>
      <c r="M113" s="177"/>
      <c r="N113" s="178"/>
      <c r="O113" s="178"/>
      <c r="P113" s="179">
        <f>P114</f>
        <v>0</v>
      </c>
      <c r="Q113" s="178"/>
      <c r="R113" s="179">
        <f>R114</f>
        <v>0</v>
      </c>
      <c r="S113" s="178"/>
      <c r="T113" s="180">
        <f>T114</f>
        <v>0.41600000000000004</v>
      </c>
      <c r="AR113" s="181" t="s">
        <v>83</v>
      </c>
      <c r="AT113" s="182" t="s">
        <v>72</v>
      </c>
      <c r="AU113" s="182" t="s">
        <v>73</v>
      </c>
      <c r="AY113" s="181" t="s">
        <v>156</v>
      </c>
      <c r="BK113" s="183">
        <f>BK114</f>
        <v>0</v>
      </c>
    </row>
    <row r="114" spans="1:65" s="12" customFormat="1" ht="22.9" customHeight="1">
      <c r="B114" s="170"/>
      <c r="C114" s="171"/>
      <c r="D114" s="172" t="s">
        <v>72</v>
      </c>
      <c r="E114" s="184" t="s">
        <v>401</v>
      </c>
      <c r="F114" s="184" t="s">
        <v>402</v>
      </c>
      <c r="G114" s="171"/>
      <c r="H114" s="171"/>
      <c r="I114" s="174"/>
      <c r="J114" s="185">
        <f>BK114</f>
        <v>0</v>
      </c>
      <c r="K114" s="171"/>
      <c r="L114" s="176"/>
      <c r="M114" s="177"/>
      <c r="N114" s="178"/>
      <c r="O114" s="178"/>
      <c r="P114" s="179">
        <f>SUM(P115:P116)</f>
        <v>0</v>
      </c>
      <c r="Q114" s="178"/>
      <c r="R114" s="179">
        <f>SUM(R115:R116)</f>
        <v>0</v>
      </c>
      <c r="S114" s="178"/>
      <c r="T114" s="180">
        <f>SUM(T115:T116)</f>
        <v>0.41600000000000004</v>
      </c>
      <c r="AR114" s="181" t="s">
        <v>83</v>
      </c>
      <c r="AT114" s="182" t="s">
        <v>72</v>
      </c>
      <c r="AU114" s="182" t="s">
        <v>81</v>
      </c>
      <c r="AY114" s="181" t="s">
        <v>156</v>
      </c>
      <c r="BK114" s="183">
        <f>SUM(BK115:BK116)</f>
        <v>0</v>
      </c>
    </row>
    <row r="115" spans="1:65" s="2" customFormat="1" ht="16.5" customHeight="1">
      <c r="A115" s="32"/>
      <c r="B115" s="33"/>
      <c r="C115" s="186" t="s">
        <v>7</v>
      </c>
      <c r="D115" s="186" t="s">
        <v>158</v>
      </c>
      <c r="E115" s="187" t="s">
        <v>403</v>
      </c>
      <c r="F115" s="188" t="s">
        <v>404</v>
      </c>
      <c r="G115" s="189" t="s">
        <v>161</v>
      </c>
      <c r="H115" s="190">
        <v>26</v>
      </c>
      <c r="I115" s="191"/>
      <c r="J115" s="192">
        <f>ROUND(I115*H115,2)</f>
        <v>0</v>
      </c>
      <c r="K115" s="193"/>
      <c r="L115" s="37"/>
      <c r="M115" s="194" t="s">
        <v>19</v>
      </c>
      <c r="N115" s="195" t="s">
        <v>44</v>
      </c>
      <c r="O115" s="62"/>
      <c r="P115" s="196">
        <f>O115*H115</f>
        <v>0</v>
      </c>
      <c r="Q115" s="196">
        <v>0</v>
      </c>
      <c r="R115" s="196">
        <f>Q115*H115</f>
        <v>0</v>
      </c>
      <c r="S115" s="196">
        <v>0.01</v>
      </c>
      <c r="T115" s="197">
        <f>S115*H115</f>
        <v>0.26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98" t="s">
        <v>270</v>
      </c>
      <c r="AT115" s="198" t="s">
        <v>158</v>
      </c>
      <c r="AU115" s="198" t="s">
        <v>83</v>
      </c>
      <c r="AY115" s="15" t="s">
        <v>156</v>
      </c>
      <c r="BE115" s="199">
        <f>IF(N115="základní",J115,0)</f>
        <v>0</v>
      </c>
      <c r="BF115" s="199">
        <f>IF(N115="snížená",J115,0)</f>
        <v>0</v>
      </c>
      <c r="BG115" s="199">
        <f>IF(N115="zákl. přenesená",J115,0)</f>
        <v>0</v>
      </c>
      <c r="BH115" s="199">
        <f>IF(N115="sníž. přenesená",J115,0)</f>
        <v>0</v>
      </c>
      <c r="BI115" s="199">
        <f>IF(N115="nulová",J115,0)</f>
        <v>0</v>
      </c>
      <c r="BJ115" s="15" t="s">
        <v>81</v>
      </c>
      <c r="BK115" s="199">
        <f>ROUND(I115*H115,2)</f>
        <v>0</v>
      </c>
      <c r="BL115" s="15" t="s">
        <v>270</v>
      </c>
      <c r="BM115" s="198" t="s">
        <v>623</v>
      </c>
    </row>
    <row r="116" spans="1:65" s="2" customFormat="1" ht="16.5" customHeight="1">
      <c r="A116" s="32"/>
      <c r="B116" s="33"/>
      <c r="C116" s="186" t="s">
        <v>389</v>
      </c>
      <c r="D116" s="186" t="s">
        <v>158</v>
      </c>
      <c r="E116" s="187" t="s">
        <v>406</v>
      </c>
      <c r="F116" s="188" t="s">
        <v>407</v>
      </c>
      <c r="G116" s="189" t="s">
        <v>161</v>
      </c>
      <c r="H116" s="190">
        <v>26</v>
      </c>
      <c r="I116" s="191"/>
      <c r="J116" s="192">
        <f>ROUND(I116*H116,2)</f>
        <v>0</v>
      </c>
      <c r="K116" s="193"/>
      <c r="L116" s="37"/>
      <c r="M116" s="194" t="s">
        <v>19</v>
      </c>
      <c r="N116" s="195" t="s">
        <v>44</v>
      </c>
      <c r="O116" s="62"/>
      <c r="P116" s="196">
        <f>O116*H116</f>
        <v>0</v>
      </c>
      <c r="Q116" s="196">
        <v>0</v>
      </c>
      <c r="R116" s="196">
        <f>Q116*H116</f>
        <v>0</v>
      </c>
      <c r="S116" s="196">
        <v>6.0000000000000001E-3</v>
      </c>
      <c r="T116" s="197">
        <f>S116*H116</f>
        <v>0.156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98" t="s">
        <v>270</v>
      </c>
      <c r="AT116" s="198" t="s">
        <v>158</v>
      </c>
      <c r="AU116" s="198" t="s">
        <v>83</v>
      </c>
      <c r="AY116" s="15" t="s">
        <v>156</v>
      </c>
      <c r="BE116" s="199">
        <f>IF(N116="základní",J116,0)</f>
        <v>0</v>
      </c>
      <c r="BF116" s="199">
        <f>IF(N116="snížená",J116,0)</f>
        <v>0</v>
      </c>
      <c r="BG116" s="199">
        <f>IF(N116="zákl. přenesená",J116,0)</f>
        <v>0</v>
      </c>
      <c r="BH116" s="199">
        <f>IF(N116="sníž. přenesená",J116,0)</f>
        <v>0</v>
      </c>
      <c r="BI116" s="199">
        <f>IF(N116="nulová",J116,0)</f>
        <v>0</v>
      </c>
      <c r="BJ116" s="15" t="s">
        <v>81</v>
      </c>
      <c r="BK116" s="199">
        <f>ROUND(I116*H116,2)</f>
        <v>0</v>
      </c>
      <c r="BL116" s="15" t="s">
        <v>270</v>
      </c>
      <c r="BM116" s="198" t="s">
        <v>624</v>
      </c>
    </row>
    <row r="117" spans="1:65" s="12" customFormat="1" ht="25.9" customHeight="1">
      <c r="B117" s="170"/>
      <c r="C117" s="171"/>
      <c r="D117" s="172" t="s">
        <v>72</v>
      </c>
      <c r="E117" s="173" t="s">
        <v>320</v>
      </c>
      <c r="F117" s="173" t="s">
        <v>321</v>
      </c>
      <c r="G117" s="171"/>
      <c r="H117" s="171"/>
      <c r="I117" s="174"/>
      <c r="J117" s="175">
        <f>BK117</f>
        <v>0</v>
      </c>
      <c r="K117" s="171"/>
      <c r="L117" s="176"/>
      <c r="M117" s="177"/>
      <c r="N117" s="178"/>
      <c r="O117" s="178"/>
      <c r="P117" s="179">
        <f>P118+P120</f>
        <v>0</v>
      </c>
      <c r="Q117" s="178"/>
      <c r="R117" s="179">
        <f>R118+R120</f>
        <v>0</v>
      </c>
      <c r="S117" s="178"/>
      <c r="T117" s="180">
        <f>T118+T120</f>
        <v>0</v>
      </c>
      <c r="AR117" s="181" t="s">
        <v>175</v>
      </c>
      <c r="AT117" s="182" t="s">
        <v>72</v>
      </c>
      <c r="AU117" s="182" t="s">
        <v>73</v>
      </c>
      <c r="AY117" s="181" t="s">
        <v>156</v>
      </c>
      <c r="BK117" s="183">
        <f>BK118+BK120</f>
        <v>0</v>
      </c>
    </row>
    <row r="118" spans="1:65" s="12" customFormat="1" ht="22.9" customHeight="1">
      <c r="B118" s="170"/>
      <c r="C118" s="171"/>
      <c r="D118" s="172" t="s">
        <v>72</v>
      </c>
      <c r="E118" s="184" t="s">
        <v>322</v>
      </c>
      <c r="F118" s="184" t="s">
        <v>323</v>
      </c>
      <c r="G118" s="171"/>
      <c r="H118" s="171"/>
      <c r="I118" s="174"/>
      <c r="J118" s="185">
        <f>BK118</f>
        <v>0</v>
      </c>
      <c r="K118" s="171"/>
      <c r="L118" s="176"/>
      <c r="M118" s="177"/>
      <c r="N118" s="178"/>
      <c r="O118" s="178"/>
      <c r="P118" s="179">
        <f>P119</f>
        <v>0</v>
      </c>
      <c r="Q118" s="178"/>
      <c r="R118" s="179">
        <f>R119</f>
        <v>0</v>
      </c>
      <c r="S118" s="178"/>
      <c r="T118" s="180">
        <f>T119</f>
        <v>0</v>
      </c>
      <c r="AR118" s="181" t="s">
        <v>175</v>
      </c>
      <c r="AT118" s="182" t="s">
        <v>72</v>
      </c>
      <c r="AU118" s="182" t="s">
        <v>81</v>
      </c>
      <c r="AY118" s="181" t="s">
        <v>156</v>
      </c>
      <c r="BK118" s="183">
        <f>BK119</f>
        <v>0</v>
      </c>
    </row>
    <row r="119" spans="1:65" s="2" customFormat="1" ht="24" customHeight="1">
      <c r="A119" s="32"/>
      <c r="B119" s="33"/>
      <c r="C119" s="186" t="s">
        <v>393</v>
      </c>
      <c r="D119" s="186" t="s">
        <v>158</v>
      </c>
      <c r="E119" s="187" t="s">
        <v>325</v>
      </c>
      <c r="F119" s="188" t="s">
        <v>326</v>
      </c>
      <c r="G119" s="189" t="s">
        <v>327</v>
      </c>
      <c r="H119" s="190">
        <v>1</v>
      </c>
      <c r="I119" s="191"/>
      <c r="J119" s="192">
        <f>ROUND(I119*H119,2)</f>
        <v>0</v>
      </c>
      <c r="K119" s="193"/>
      <c r="L119" s="37"/>
      <c r="M119" s="194" t="s">
        <v>19</v>
      </c>
      <c r="N119" s="195" t="s">
        <v>44</v>
      </c>
      <c r="O119" s="62"/>
      <c r="P119" s="196">
        <f>O119*H119</f>
        <v>0</v>
      </c>
      <c r="Q119" s="196">
        <v>0</v>
      </c>
      <c r="R119" s="196">
        <f>Q119*H119</f>
        <v>0</v>
      </c>
      <c r="S119" s="196">
        <v>0</v>
      </c>
      <c r="T119" s="197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8" t="s">
        <v>328</v>
      </c>
      <c r="AT119" s="198" t="s">
        <v>158</v>
      </c>
      <c r="AU119" s="198" t="s">
        <v>83</v>
      </c>
      <c r="AY119" s="15" t="s">
        <v>156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5" t="s">
        <v>81</v>
      </c>
      <c r="BK119" s="199">
        <f>ROUND(I119*H119,2)</f>
        <v>0</v>
      </c>
      <c r="BL119" s="15" t="s">
        <v>328</v>
      </c>
      <c r="BM119" s="198" t="s">
        <v>625</v>
      </c>
    </row>
    <row r="120" spans="1:65" s="12" customFormat="1" ht="22.9" customHeight="1">
      <c r="B120" s="170"/>
      <c r="C120" s="171"/>
      <c r="D120" s="172" t="s">
        <v>72</v>
      </c>
      <c r="E120" s="184" t="s">
        <v>457</v>
      </c>
      <c r="F120" s="184" t="s">
        <v>458</v>
      </c>
      <c r="G120" s="171"/>
      <c r="H120" s="171"/>
      <c r="I120" s="174"/>
      <c r="J120" s="185">
        <f>BK120</f>
        <v>0</v>
      </c>
      <c r="K120" s="171"/>
      <c r="L120" s="176"/>
      <c r="M120" s="177"/>
      <c r="N120" s="178"/>
      <c r="O120" s="178"/>
      <c r="P120" s="179">
        <f>P121</f>
        <v>0</v>
      </c>
      <c r="Q120" s="178"/>
      <c r="R120" s="179">
        <f>R121</f>
        <v>0</v>
      </c>
      <c r="S120" s="178"/>
      <c r="T120" s="180">
        <f>T121</f>
        <v>0</v>
      </c>
      <c r="AR120" s="181" t="s">
        <v>175</v>
      </c>
      <c r="AT120" s="182" t="s">
        <v>72</v>
      </c>
      <c r="AU120" s="182" t="s">
        <v>81</v>
      </c>
      <c r="AY120" s="181" t="s">
        <v>156</v>
      </c>
      <c r="BK120" s="183">
        <f>BK121</f>
        <v>0</v>
      </c>
    </row>
    <row r="121" spans="1:65" s="2" customFormat="1" ht="16.5" customHeight="1">
      <c r="A121" s="32"/>
      <c r="B121" s="33"/>
      <c r="C121" s="186" t="s">
        <v>395</v>
      </c>
      <c r="D121" s="186" t="s">
        <v>158</v>
      </c>
      <c r="E121" s="187" t="s">
        <v>459</v>
      </c>
      <c r="F121" s="188" t="s">
        <v>626</v>
      </c>
      <c r="G121" s="189" t="s">
        <v>327</v>
      </c>
      <c r="H121" s="190">
        <v>1</v>
      </c>
      <c r="I121" s="191"/>
      <c r="J121" s="192">
        <f>ROUND(I121*H121,2)</f>
        <v>0</v>
      </c>
      <c r="K121" s="193"/>
      <c r="L121" s="37"/>
      <c r="M121" s="211" t="s">
        <v>19</v>
      </c>
      <c r="N121" s="212" t="s">
        <v>44</v>
      </c>
      <c r="O121" s="213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8" t="s">
        <v>328</v>
      </c>
      <c r="AT121" s="198" t="s">
        <v>158</v>
      </c>
      <c r="AU121" s="198" t="s">
        <v>83</v>
      </c>
      <c r="AY121" s="15" t="s">
        <v>156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5" t="s">
        <v>81</v>
      </c>
      <c r="BK121" s="199">
        <f>ROUND(I121*H121,2)</f>
        <v>0</v>
      </c>
      <c r="BL121" s="15" t="s">
        <v>328</v>
      </c>
      <c r="BM121" s="198" t="s">
        <v>627</v>
      </c>
    </row>
    <row r="122" spans="1:65" s="2" customFormat="1" ht="6.95" customHeight="1">
      <c r="A122" s="32"/>
      <c r="B122" s="45"/>
      <c r="C122" s="46"/>
      <c r="D122" s="46"/>
      <c r="E122" s="46"/>
      <c r="F122" s="46"/>
      <c r="G122" s="46"/>
      <c r="H122" s="46"/>
      <c r="I122" s="134"/>
      <c r="J122" s="46"/>
      <c r="K122" s="46"/>
      <c r="L122" s="37"/>
      <c r="M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</sheetData>
  <sheetProtection algorithmName="SHA-512" hashValue="DbmGo0ZtYF/+bxy8hiC3CQznQQgUgoR0ibrtp+AjMGEvVaBLmYCuamgbBVskzNIuESKhQB78MMpkWx3ESRaVJw==" saltValue="r9elAyt6rMiK1wpaqO3DFXRFF0zUQLF2YH09ySTdmI2+RWwfMsfHuGTKTQ4ocTvQ2T/0najMZiK7xZR2xvTQuA==" spinCount="100000" sheet="1" objects="1" scenarios="1" formatColumns="0" formatRows="0" autoFilter="0"/>
  <autoFilter ref="C87:K121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4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5" t="s">
        <v>101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83</v>
      </c>
    </row>
    <row r="4" spans="1:46" s="1" customFormat="1" ht="24.95" customHeight="1">
      <c r="B4" s="18"/>
      <c r="D4" s="103" t="s">
        <v>120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34" t="str">
        <f>'Rekapitulace stavby'!K6</f>
        <v>Odstraňování postradatelných objektů SŽDC - demolice (obvod OŘ PHA)</v>
      </c>
      <c r="F7" s="335"/>
      <c r="G7" s="335"/>
      <c r="H7" s="335"/>
      <c r="I7" s="99"/>
      <c r="L7" s="18"/>
    </row>
    <row r="8" spans="1:46" s="2" customFormat="1" ht="12" customHeight="1">
      <c r="A8" s="32"/>
      <c r="B8" s="37"/>
      <c r="C8" s="32"/>
      <c r="D8" s="105" t="s">
        <v>121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6" t="s">
        <v>628</v>
      </c>
      <c r="F9" s="337"/>
      <c r="G9" s="337"/>
      <c r="H9" s="337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18</v>
      </c>
      <c r="E11" s="32"/>
      <c r="F11" s="108" t="s">
        <v>19</v>
      </c>
      <c r="G11" s="32"/>
      <c r="H11" s="32"/>
      <c r="I11" s="109" t="s">
        <v>20</v>
      </c>
      <c r="J11" s="108" t="s">
        <v>19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21</v>
      </c>
      <c r="E12" s="32"/>
      <c r="F12" s="108" t="s">
        <v>600</v>
      </c>
      <c r="G12" s="32"/>
      <c r="H12" s="32"/>
      <c r="I12" s="109" t="s">
        <v>23</v>
      </c>
      <c r="J12" s="110" t="str">
        <f>'Rekapitulace stavby'!AN8</f>
        <v>28. 11. 2019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25</v>
      </c>
      <c r="E14" s="32"/>
      <c r="F14" s="32"/>
      <c r="G14" s="32"/>
      <c r="H14" s="32"/>
      <c r="I14" s="109" t="s">
        <v>26</v>
      </c>
      <c r="J14" s="108" t="s">
        <v>27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28</v>
      </c>
      <c r="F15" s="32"/>
      <c r="G15" s="32"/>
      <c r="H15" s="32"/>
      <c r="I15" s="109" t="s">
        <v>29</v>
      </c>
      <c r="J15" s="108" t="s">
        <v>30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31</v>
      </c>
      <c r="E17" s="32"/>
      <c r="F17" s="32"/>
      <c r="G17" s="32"/>
      <c r="H17" s="32"/>
      <c r="I17" s="109" t="s">
        <v>26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8" t="str">
        <f>'Rekapitulace stavby'!E14</f>
        <v>Vyplň údaj</v>
      </c>
      <c r="F18" s="339"/>
      <c r="G18" s="339"/>
      <c r="H18" s="339"/>
      <c r="I18" s="109" t="s">
        <v>29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33</v>
      </c>
      <c r="E20" s="32"/>
      <c r="F20" s="32"/>
      <c r="G20" s="32"/>
      <c r="H20" s="32"/>
      <c r="I20" s="109" t="s">
        <v>26</v>
      </c>
      <c r="J20" s="108" t="str">
        <f>IF('Rekapitulace stavby'!AN16="","",'Rekapitulace stavby'!AN16)</f>
        <v/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tr">
        <f>IF('Rekapitulace stavby'!E17="","",'Rekapitulace stavby'!E17)</f>
        <v xml:space="preserve"> </v>
      </c>
      <c r="F21" s="32"/>
      <c r="G21" s="32"/>
      <c r="H21" s="32"/>
      <c r="I21" s="109" t="s">
        <v>29</v>
      </c>
      <c r="J21" s="108" t="str">
        <f>IF('Rekapitulace stavby'!AN17="","",'Rekapitulace stavby'!AN17)</f>
        <v/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35</v>
      </c>
      <c r="E23" s="32"/>
      <c r="F23" s="32"/>
      <c r="G23" s="32"/>
      <c r="H23" s="32"/>
      <c r="I23" s="109" t="s">
        <v>26</v>
      </c>
      <c r="J23" s="108" t="s">
        <v>19</v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">
        <v>36</v>
      </c>
      <c r="F24" s="32"/>
      <c r="G24" s="32"/>
      <c r="H24" s="32"/>
      <c r="I24" s="109" t="s">
        <v>29</v>
      </c>
      <c r="J24" s="108" t="s">
        <v>19</v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37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1"/>
      <c r="B27" s="112"/>
      <c r="C27" s="111"/>
      <c r="D27" s="111"/>
      <c r="E27" s="340" t="s">
        <v>19</v>
      </c>
      <c r="F27" s="340"/>
      <c r="G27" s="340"/>
      <c r="H27" s="340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39</v>
      </c>
      <c r="E30" s="32"/>
      <c r="F30" s="32"/>
      <c r="G30" s="32"/>
      <c r="H30" s="32"/>
      <c r="I30" s="106"/>
      <c r="J30" s="118">
        <f>ROUND(J89,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41</v>
      </c>
      <c r="G32" s="32"/>
      <c r="H32" s="32"/>
      <c r="I32" s="120" t="s">
        <v>40</v>
      </c>
      <c r="J32" s="119" t="s">
        <v>42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43</v>
      </c>
      <c r="E33" s="105" t="s">
        <v>44</v>
      </c>
      <c r="F33" s="122">
        <f>ROUND((SUM(BE89:BE123)),  2)</f>
        <v>0</v>
      </c>
      <c r="G33" s="32"/>
      <c r="H33" s="32"/>
      <c r="I33" s="123">
        <v>0.21</v>
      </c>
      <c r="J33" s="122">
        <f>ROUND(((SUM(BE89:BE123))*I33),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45</v>
      </c>
      <c r="F34" s="122">
        <f>ROUND((SUM(BF89:BF123)),  2)</f>
        <v>0</v>
      </c>
      <c r="G34" s="32"/>
      <c r="H34" s="32"/>
      <c r="I34" s="123">
        <v>0.15</v>
      </c>
      <c r="J34" s="122">
        <f>ROUND(((SUM(BF89:BF123))*I34),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46</v>
      </c>
      <c r="F35" s="122">
        <f>ROUND((SUM(BG89:BG123)),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47</v>
      </c>
      <c r="F36" s="122">
        <f>ROUND((SUM(BH89:BH123)),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48</v>
      </c>
      <c r="F37" s="122">
        <f>ROUND((SUM(BI89:BI123)),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124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1" t="str">
        <f>E7</f>
        <v>Odstraňování postradatelných objektů SŽDC - demolice (obvod OŘ PHA)</v>
      </c>
      <c r="F48" s="342"/>
      <c r="G48" s="342"/>
      <c r="H48" s="342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121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14" t="str">
        <f>E9</f>
        <v>SO.07 - Milostín - útulek TO (6000315667)</v>
      </c>
      <c r="F50" s="343"/>
      <c r="G50" s="343"/>
      <c r="H50" s="343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>Milostín</v>
      </c>
      <c r="G52" s="34"/>
      <c r="H52" s="34"/>
      <c r="I52" s="109" t="s">
        <v>23</v>
      </c>
      <c r="J52" s="57" t="str">
        <f>IF(J12="","",J12)</f>
        <v>28. 11. 2019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>Správa železniční dopravní cesty, s.o.</v>
      </c>
      <c r="G54" s="34"/>
      <c r="H54" s="34"/>
      <c r="I54" s="109" t="s">
        <v>33</v>
      </c>
      <c r="J54" s="30" t="str">
        <f>E21</f>
        <v xml:space="preserve"> 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31</v>
      </c>
      <c r="D55" s="34"/>
      <c r="E55" s="34"/>
      <c r="F55" s="25" t="str">
        <f>IF(E18="","",E18)</f>
        <v>Vyplň údaj</v>
      </c>
      <c r="G55" s="34"/>
      <c r="H55" s="34"/>
      <c r="I55" s="109" t="s">
        <v>35</v>
      </c>
      <c r="J55" s="30" t="str">
        <f>E24</f>
        <v>L. Malý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125</v>
      </c>
      <c r="D57" s="139"/>
      <c r="E57" s="139"/>
      <c r="F57" s="139"/>
      <c r="G57" s="139"/>
      <c r="H57" s="139"/>
      <c r="I57" s="140"/>
      <c r="J57" s="141" t="s">
        <v>126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71</v>
      </c>
      <c r="D59" s="34"/>
      <c r="E59" s="34"/>
      <c r="F59" s="34"/>
      <c r="G59" s="34"/>
      <c r="H59" s="34"/>
      <c r="I59" s="106"/>
      <c r="J59" s="75">
        <f>J89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127</v>
      </c>
    </row>
    <row r="60" spans="1:47" s="9" customFormat="1" ht="24.95" customHeight="1">
      <c r="B60" s="143"/>
      <c r="C60" s="144"/>
      <c r="D60" s="145" t="s">
        <v>128</v>
      </c>
      <c r="E60" s="146"/>
      <c r="F60" s="146"/>
      <c r="G60" s="146"/>
      <c r="H60" s="146"/>
      <c r="I60" s="147"/>
      <c r="J60" s="148">
        <f>J90</f>
        <v>0</v>
      </c>
      <c r="K60" s="144"/>
      <c r="L60" s="149"/>
    </row>
    <row r="61" spans="1:47" s="10" customFormat="1" ht="19.899999999999999" customHeight="1">
      <c r="B61" s="150"/>
      <c r="C61" s="151"/>
      <c r="D61" s="152" t="s">
        <v>129</v>
      </c>
      <c r="E61" s="153"/>
      <c r="F61" s="153"/>
      <c r="G61" s="153"/>
      <c r="H61" s="153"/>
      <c r="I61" s="154"/>
      <c r="J61" s="155">
        <f>J91</f>
        <v>0</v>
      </c>
      <c r="K61" s="151"/>
      <c r="L61" s="156"/>
    </row>
    <row r="62" spans="1:47" s="10" customFormat="1" ht="19.899999999999999" customHeight="1">
      <c r="B62" s="150"/>
      <c r="C62" s="151"/>
      <c r="D62" s="152" t="s">
        <v>131</v>
      </c>
      <c r="E62" s="153"/>
      <c r="F62" s="153"/>
      <c r="G62" s="153"/>
      <c r="H62" s="153"/>
      <c r="I62" s="154"/>
      <c r="J62" s="155">
        <f>J104</f>
        <v>0</v>
      </c>
      <c r="K62" s="151"/>
      <c r="L62" s="156"/>
    </row>
    <row r="63" spans="1:47" s="10" customFormat="1" ht="19.899999999999999" customHeight="1">
      <c r="B63" s="150"/>
      <c r="C63" s="151"/>
      <c r="D63" s="152" t="s">
        <v>132</v>
      </c>
      <c r="E63" s="153"/>
      <c r="F63" s="153"/>
      <c r="G63" s="153"/>
      <c r="H63" s="153"/>
      <c r="I63" s="154"/>
      <c r="J63" s="155">
        <f>J106</f>
        <v>0</v>
      </c>
      <c r="K63" s="151"/>
      <c r="L63" s="156"/>
    </row>
    <row r="64" spans="1:47" s="9" customFormat="1" ht="24.95" customHeight="1">
      <c r="B64" s="143"/>
      <c r="C64" s="144"/>
      <c r="D64" s="145" t="s">
        <v>133</v>
      </c>
      <c r="E64" s="146"/>
      <c r="F64" s="146"/>
      <c r="G64" s="146"/>
      <c r="H64" s="146"/>
      <c r="I64" s="147"/>
      <c r="J64" s="148">
        <f>J114</f>
        <v>0</v>
      </c>
      <c r="K64" s="144"/>
      <c r="L64" s="149"/>
    </row>
    <row r="65" spans="1:31" s="10" customFormat="1" ht="19.899999999999999" customHeight="1">
      <c r="B65" s="150"/>
      <c r="C65" s="151"/>
      <c r="D65" s="152" t="s">
        <v>134</v>
      </c>
      <c r="E65" s="153"/>
      <c r="F65" s="153"/>
      <c r="G65" s="153"/>
      <c r="H65" s="153"/>
      <c r="I65" s="154"/>
      <c r="J65" s="155">
        <f>J115</f>
        <v>0</v>
      </c>
      <c r="K65" s="151"/>
      <c r="L65" s="156"/>
    </row>
    <row r="66" spans="1:31" s="9" customFormat="1" ht="24.95" customHeight="1">
      <c r="B66" s="143"/>
      <c r="C66" s="144"/>
      <c r="D66" s="145" t="s">
        <v>138</v>
      </c>
      <c r="E66" s="146"/>
      <c r="F66" s="146"/>
      <c r="G66" s="146"/>
      <c r="H66" s="146"/>
      <c r="I66" s="147"/>
      <c r="J66" s="148">
        <f>J117</f>
        <v>0</v>
      </c>
      <c r="K66" s="144"/>
      <c r="L66" s="149"/>
    </row>
    <row r="67" spans="1:31" s="10" customFormat="1" ht="19.899999999999999" customHeight="1">
      <c r="B67" s="150"/>
      <c r="C67" s="151"/>
      <c r="D67" s="152" t="s">
        <v>139</v>
      </c>
      <c r="E67" s="153"/>
      <c r="F67" s="153"/>
      <c r="G67" s="153"/>
      <c r="H67" s="153"/>
      <c r="I67" s="154"/>
      <c r="J67" s="155">
        <f>J118</f>
        <v>0</v>
      </c>
      <c r="K67" s="151"/>
      <c r="L67" s="156"/>
    </row>
    <row r="68" spans="1:31" s="10" customFormat="1" ht="19.899999999999999" customHeight="1">
      <c r="B68" s="150"/>
      <c r="C68" s="151"/>
      <c r="D68" s="152" t="s">
        <v>342</v>
      </c>
      <c r="E68" s="153"/>
      <c r="F68" s="153"/>
      <c r="G68" s="153"/>
      <c r="H68" s="153"/>
      <c r="I68" s="154"/>
      <c r="J68" s="155">
        <f>J120</f>
        <v>0</v>
      </c>
      <c r="K68" s="151"/>
      <c r="L68" s="156"/>
    </row>
    <row r="69" spans="1:31" s="10" customFormat="1" ht="19.899999999999999" customHeight="1">
      <c r="B69" s="150"/>
      <c r="C69" s="151"/>
      <c r="D69" s="152" t="s">
        <v>344</v>
      </c>
      <c r="E69" s="153"/>
      <c r="F69" s="153"/>
      <c r="G69" s="153"/>
      <c r="H69" s="153"/>
      <c r="I69" s="154"/>
      <c r="J69" s="155">
        <f>J122</f>
        <v>0</v>
      </c>
      <c r="K69" s="151"/>
      <c r="L69" s="156"/>
    </row>
    <row r="70" spans="1:31" s="2" customFormat="1" ht="21.75" customHeight="1">
      <c r="A70" s="32"/>
      <c r="B70" s="33"/>
      <c r="C70" s="34"/>
      <c r="D70" s="34"/>
      <c r="E70" s="34"/>
      <c r="F70" s="34"/>
      <c r="G70" s="34"/>
      <c r="H70" s="34"/>
      <c r="I70" s="106"/>
      <c r="J70" s="34"/>
      <c r="K70" s="34"/>
      <c r="L70" s="107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6.95" customHeight="1">
      <c r="A71" s="32"/>
      <c r="B71" s="45"/>
      <c r="C71" s="46"/>
      <c r="D71" s="46"/>
      <c r="E71" s="46"/>
      <c r="F71" s="46"/>
      <c r="G71" s="46"/>
      <c r="H71" s="46"/>
      <c r="I71" s="134"/>
      <c r="J71" s="46"/>
      <c r="K71" s="46"/>
      <c r="L71" s="10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5" spans="1:31" s="2" customFormat="1" ht="6.95" customHeight="1">
      <c r="A75" s="32"/>
      <c r="B75" s="47"/>
      <c r="C75" s="48"/>
      <c r="D75" s="48"/>
      <c r="E75" s="48"/>
      <c r="F75" s="48"/>
      <c r="G75" s="48"/>
      <c r="H75" s="48"/>
      <c r="I75" s="137"/>
      <c r="J75" s="48"/>
      <c r="K75" s="48"/>
      <c r="L75" s="10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24.95" customHeight="1">
      <c r="A76" s="32"/>
      <c r="B76" s="33"/>
      <c r="C76" s="21" t="s">
        <v>141</v>
      </c>
      <c r="D76" s="34"/>
      <c r="E76" s="34"/>
      <c r="F76" s="34"/>
      <c r="G76" s="34"/>
      <c r="H76" s="34"/>
      <c r="I76" s="106"/>
      <c r="J76" s="34"/>
      <c r="K76" s="34"/>
      <c r="L76" s="10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6.95" customHeight="1">
      <c r="A77" s="32"/>
      <c r="B77" s="33"/>
      <c r="C77" s="34"/>
      <c r="D77" s="34"/>
      <c r="E77" s="34"/>
      <c r="F77" s="34"/>
      <c r="G77" s="34"/>
      <c r="H77" s="34"/>
      <c r="I77" s="106"/>
      <c r="J77" s="34"/>
      <c r="K77" s="34"/>
      <c r="L77" s="10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7" t="s">
        <v>16</v>
      </c>
      <c r="D78" s="34"/>
      <c r="E78" s="34"/>
      <c r="F78" s="34"/>
      <c r="G78" s="34"/>
      <c r="H78" s="34"/>
      <c r="I78" s="106"/>
      <c r="J78" s="34"/>
      <c r="K78" s="34"/>
      <c r="L78" s="10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6.5" customHeight="1">
      <c r="A79" s="32"/>
      <c r="B79" s="33"/>
      <c r="C79" s="34"/>
      <c r="D79" s="34"/>
      <c r="E79" s="341" t="str">
        <f>E7</f>
        <v>Odstraňování postradatelných objektů SŽDC - demolice (obvod OŘ PHA)</v>
      </c>
      <c r="F79" s="342"/>
      <c r="G79" s="342"/>
      <c r="H79" s="342"/>
      <c r="I79" s="106"/>
      <c r="J79" s="34"/>
      <c r="K79" s="34"/>
      <c r="L79" s="10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2" customHeight="1">
      <c r="A80" s="32"/>
      <c r="B80" s="33"/>
      <c r="C80" s="27" t="s">
        <v>121</v>
      </c>
      <c r="D80" s="34"/>
      <c r="E80" s="34"/>
      <c r="F80" s="34"/>
      <c r="G80" s="34"/>
      <c r="H80" s="34"/>
      <c r="I80" s="106"/>
      <c r="J80" s="34"/>
      <c r="K80" s="34"/>
      <c r="L80" s="10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6.5" customHeight="1">
      <c r="A81" s="32"/>
      <c r="B81" s="33"/>
      <c r="C81" s="34"/>
      <c r="D81" s="34"/>
      <c r="E81" s="314" t="str">
        <f>E9</f>
        <v>SO.07 - Milostín - útulek TO (6000315667)</v>
      </c>
      <c r="F81" s="343"/>
      <c r="G81" s="343"/>
      <c r="H81" s="343"/>
      <c r="I81" s="106"/>
      <c r="J81" s="34"/>
      <c r="K81" s="34"/>
      <c r="L81" s="10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6.95" customHeight="1">
      <c r="A82" s="32"/>
      <c r="B82" s="33"/>
      <c r="C82" s="34"/>
      <c r="D82" s="34"/>
      <c r="E82" s="34"/>
      <c r="F82" s="34"/>
      <c r="G82" s="34"/>
      <c r="H82" s="34"/>
      <c r="I82" s="106"/>
      <c r="J82" s="34"/>
      <c r="K82" s="34"/>
      <c r="L82" s="10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2" customHeight="1">
      <c r="A83" s="32"/>
      <c r="B83" s="33"/>
      <c r="C83" s="27" t="s">
        <v>21</v>
      </c>
      <c r="D83" s="34"/>
      <c r="E83" s="34"/>
      <c r="F83" s="25" t="str">
        <f>F12</f>
        <v>Milostín</v>
      </c>
      <c r="G83" s="34"/>
      <c r="H83" s="34"/>
      <c r="I83" s="109" t="s">
        <v>23</v>
      </c>
      <c r="J83" s="57" t="str">
        <f>IF(J12="","",J12)</f>
        <v>28. 11. 2019</v>
      </c>
      <c r="K83" s="34"/>
      <c r="L83" s="10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6.95" customHeight="1">
      <c r="A84" s="32"/>
      <c r="B84" s="33"/>
      <c r="C84" s="34"/>
      <c r="D84" s="34"/>
      <c r="E84" s="34"/>
      <c r="F84" s="34"/>
      <c r="G84" s="34"/>
      <c r="H84" s="34"/>
      <c r="I84" s="106"/>
      <c r="J84" s="34"/>
      <c r="K84" s="34"/>
      <c r="L84" s="10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5.2" customHeight="1">
      <c r="A85" s="32"/>
      <c r="B85" s="33"/>
      <c r="C85" s="27" t="s">
        <v>25</v>
      </c>
      <c r="D85" s="34"/>
      <c r="E85" s="34"/>
      <c r="F85" s="25" t="str">
        <f>E15</f>
        <v>Správa železniční dopravní cesty, s.o.</v>
      </c>
      <c r="G85" s="34"/>
      <c r="H85" s="34"/>
      <c r="I85" s="109" t="s">
        <v>33</v>
      </c>
      <c r="J85" s="30" t="str">
        <f>E21</f>
        <v xml:space="preserve"> </v>
      </c>
      <c r="K85" s="34"/>
      <c r="L85" s="10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15.2" customHeight="1">
      <c r="A86" s="32"/>
      <c r="B86" s="33"/>
      <c r="C86" s="27" t="s">
        <v>31</v>
      </c>
      <c r="D86" s="34"/>
      <c r="E86" s="34"/>
      <c r="F86" s="25" t="str">
        <f>IF(E18="","",E18)</f>
        <v>Vyplň údaj</v>
      </c>
      <c r="G86" s="34"/>
      <c r="H86" s="34"/>
      <c r="I86" s="109" t="s">
        <v>35</v>
      </c>
      <c r="J86" s="30" t="str">
        <f>E24</f>
        <v>L. Malý</v>
      </c>
      <c r="K86" s="34"/>
      <c r="L86" s="10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10.35" customHeight="1">
      <c r="A87" s="32"/>
      <c r="B87" s="33"/>
      <c r="C87" s="34"/>
      <c r="D87" s="34"/>
      <c r="E87" s="34"/>
      <c r="F87" s="34"/>
      <c r="G87" s="34"/>
      <c r="H87" s="34"/>
      <c r="I87" s="106"/>
      <c r="J87" s="34"/>
      <c r="K87" s="34"/>
      <c r="L87" s="10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11" customFormat="1" ht="29.25" customHeight="1">
      <c r="A88" s="157"/>
      <c r="B88" s="158"/>
      <c r="C88" s="159" t="s">
        <v>142</v>
      </c>
      <c r="D88" s="160" t="s">
        <v>58</v>
      </c>
      <c r="E88" s="160" t="s">
        <v>54</v>
      </c>
      <c r="F88" s="160" t="s">
        <v>55</v>
      </c>
      <c r="G88" s="160" t="s">
        <v>143</v>
      </c>
      <c r="H88" s="160" t="s">
        <v>144</v>
      </c>
      <c r="I88" s="161" t="s">
        <v>145</v>
      </c>
      <c r="J88" s="162" t="s">
        <v>126</v>
      </c>
      <c r="K88" s="163" t="s">
        <v>146</v>
      </c>
      <c r="L88" s="164"/>
      <c r="M88" s="66" t="s">
        <v>19</v>
      </c>
      <c r="N88" s="67" t="s">
        <v>43</v>
      </c>
      <c r="O88" s="67" t="s">
        <v>147</v>
      </c>
      <c r="P88" s="67" t="s">
        <v>148</v>
      </c>
      <c r="Q88" s="67" t="s">
        <v>149</v>
      </c>
      <c r="R88" s="67" t="s">
        <v>150</v>
      </c>
      <c r="S88" s="67" t="s">
        <v>151</v>
      </c>
      <c r="T88" s="68" t="s">
        <v>152</v>
      </c>
      <c r="U88" s="157"/>
      <c r="V88" s="157"/>
      <c r="W88" s="157"/>
      <c r="X88" s="157"/>
      <c r="Y88" s="157"/>
      <c r="Z88" s="157"/>
      <c r="AA88" s="157"/>
      <c r="AB88" s="157"/>
      <c r="AC88" s="157"/>
      <c r="AD88" s="157"/>
      <c r="AE88" s="157"/>
    </row>
    <row r="89" spans="1:65" s="2" customFormat="1" ht="22.9" customHeight="1">
      <c r="A89" s="32"/>
      <c r="B89" s="33"/>
      <c r="C89" s="73" t="s">
        <v>153</v>
      </c>
      <c r="D89" s="34"/>
      <c r="E89" s="34"/>
      <c r="F89" s="34"/>
      <c r="G89" s="34"/>
      <c r="H89" s="34"/>
      <c r="I89" s="106"/>
      <c r="J89" s="165">
        <f>BK89</f>
        <v>0</v>
      </c>
      <c r="K89" s="34"/>
      <c r="L89" s="37"/>
      <c r="M89" s="69"/>
      <c r="N89" s="166"/>
      <c r="O89" s="70"/>
      <c r="P89" s="167">
        <f>P90+P114+P117</f>
        <v>0</v>
      </c>
      <c r="Q89" s="70"/>
      <c r="R89" s="167">
        <f>R90+R114+R117</f>
        <v>7.6038999999999994</v>
      </c>
      <c r="S89" s="70"/>
      <c r="T89" s="168">
        <f>T90+T114+T117</f>
        <v>19.30254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5" t="s">
        <v>72</v>
      </c>
      <c r="AU89" s="15" t="s">
        <v>127</v>
      </c>
      <c r="BK89" s="169">
        <f>BK90+BK114+BK117</f>
        <v>0</v>
      </c>
    </row>
    <row r="90" spans="1:65" s="12" customFormat="1" ht="25.9" customHeight="1">
      <c r="B90" s="170"/>
      <c r="C90" s="171"/>
      <c r="D90" s="172" t="s">
        <v>72</v>
      </c>
      <c r="E90" s="173" t="s">
        <v>154</v>
      </c>
      <c r="F90" s="173" t="s">
        <v>155</v>
      </c>
      <c r="G90" s="171"/>
      <c r="H90" s="171"/>
      <c r="I90" s="174"/>
      <c r="J90" s="175">
        <f>BK90</f>
        <v>0</v>
      </c>
      <c r="K90" s="171"/>
      <c r="L90" s="176"/>
      <c r="M90" s="177"/>
      <c r="N90" s="178"/>
      <c r="O90" s="178"/>
      <c r="P90" s="179">
        <f>P91+P104+P106</f>
        <v>0</v>
      </c>
      <c r="Q90" s="178"/>
      <c r="R90" s="179">
        <f>R91+R104+R106</f>
        <v>7.6038999999999994</v>
      </c>
      <c r="S90" s="178"/>
      <c r="T90" s="180">
        <f>T91+T104+T106</f>
        <v>18.72</v>
      </c>
      <c r="AR90" s="181" t="s">
        <v>81</v>
      </c>
      <c r="AT90" s="182" t="s">
        <v>72</v>
      </c>
      <c r="AU90" s="182" t="s">
        <v>73</v>
      </c>
      <c r="AY90" s="181" t="s">
        <v>156</v>
      </c>
      <c r="BK90" s="183">
        <f>BK91+BK104+BK106</f>
        <v>0</v>
      </c>
    </row>
    <row r="91" spans="1:65" s="12" customFormat="1" ht="22.9" customHeight="1">
      <c r="B91" s="170"/>
      <c r="C91" s="171"/>
      <c r="D91" s="172" t="s">
        <v>72</v>
      </c>
      <c r="E91" s="184" t="s">
        <v>81</v>
      </c>
      <c r="F91" s="184" t="s">
        <v>157</v>
      </c>
      <c r="G91" s="171"/>
      <c r="H91" s="171"/>
      <c r="I91" s="174"/>
      <c r="J91" s="185">
        <f>BK91</f>
        <v>0</v>
      </c>
      <c r="K91" s="171"/>
      <c r="L91" s="176"/>
      <c r="M91" s="177"/>
      <c r="N91" s="178"/>
      <c r="O91" s="178"/>
      <c r="P91" s="179">
        <f>SUM(P92:P103)</f>
        <v>0</v>
      </c>
      <c r="Q91" s="178"/>
      <c r="R91" s="179">
        <f>SUM(R92:R103)</f>
        <v>7.6038999999999994</v>
      </c>
      <c r="S91" s="178"/>
      <c r="T91" s="180">
        <f>SUM(T92:T103)</f>
        <v>2</v>
      </c>
      <c r="AR91" s="181" t="s">
        <v>81</v>
      </c>
      <c r="AT91" s="182" t="s">
        <v>72</v>
      </c>
      <c r="AU91" s="182" t="s">
        <v>81</v>
      </c>
      <c r="AY91" s="181" t="s">
        <v>156</v>
      </c>
      <c r="BK91" s="183">
        <f>SUM(BK92:BK103)</f>
        <v>0</v>
      </c>
    </row>
    <row r="92" spans="1:65" s="2" customFormat="1" ht="24" customHeight="1">
      <c r="A92" s="32"/>
      <c r="B92" s="33"/>
      <c r="C92" s="186" t="s">
        <v>81</v>
      </c>
      <c r="D92" s="186" t="s">
        <v>158</v>
      </c>
      <c r="E92" s="187" t="s">
        <v>159</v>
      </c>
      <c r="F92" s="188" t="s">
        <v>160</v>
      </c>
      <c r="G92" s="189" t="s">
        <v>161</v>
      </c>
      <c r="H92" s="190">
        <v>50</v>
      </c>
      <c r="I92" s="191"/>
      <c r="J92" s="192">
        <f t="shared" ref="J92:J103" si="0">ROUND(I92*H92,2)</f>
        <v>0</v>
      </c>
      <c r="K92" s="193"/>
      <c r="L92" s="37"/>
      <c r="M92" s="194" t="s">
        <v>19</v>
      </c>
      <c r="N92" s="195" t="s">
        <v>44</v>
      </c>
      <c r="O92" s="62"/>
      <c r="P92" s="196">
        <f t="shared" ref="P92:P103" si="1">O92*H92</f>
        <v>0</v>
      </c>
      <c r="Q92" s="196">
        <v>0</v>
      </c>
      <c r="R92" s="196">
        <f t="shared" ref="R92:R103" si="2">Q92*H92</f>
        <v>0</v>
      </c>
      <c r="S92" s="196">
        <v>0</v>
      </c>
      <c r="T92" s="197">
        <f t="shared" ref="T92:T103" si="3"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98" t="s">
        <v>162</v>
      </c>
      <c r="AT92" s="198" t="s">
        <v>158</v>
      </c>
      <c r="AU92" s="198" t="s">
        <v>83</v>
      </c>
      <c r="AY92" s="15" t="s">
        <v>156</v>
      </c>
      <c r="BE92" s="199">
        <f t="shared" ref="BE92:BE103" si="4">IF(N92="základní",J92,0)</f>
        <v>0</v>
      </c>
      <c r="BF92" s="199">
        <f t="shared" ref="BF92:BF103" si="5">IF(N92="snížená",J92,0)</f>
        <v>0</v>
      </c>
      <c r="BG92" s="199">
        <f t="shared" ref="BG92:BG103" si="6">IF(N92="zákl. přenesená",J92,0)</f>
        <v>0</v>
      </c>
      <c r="BH92" s="199">
        <f t="shared" ref="BH92:BH103" si="7">IF(N92="sníž. přenesená",J92,0)</f>
        <v>0</v>
      </c>
      <c r="BI92" s="199">
        <f t="shared" ref="BI92:BI103" si="8">IF(N92="nulová",J92,0)</f>
        <v>0</v>
      </c>
      <c r="BJ92" s="15" t="s">
        <v>81</v>
      </c>
      <c r="BK92" s="199">
        <f t="shared" ref="BK92:BK103" si="9">ROUND(I92*H92,2)</f>
        <v>0</v>
      </c>
      <c r="BL92" s="15" t="s">
        <v>162</v>
      </c>
      <c r="BM92" s="198" t="s">
        <v>629</v>
      </c>
    </row>
    <row r="93" spans="1:65" s="2" customFormat="1" ht="16.5" customHeight="1">
      <c r="A93" s="32"/>
      <c r="B93" s="33"/>
      <c r="C93" s="186" t="s">
        <v>83</v>
      </c>
      <c r="D93" s="186" t="s">
        <v>158</v>
      </c>
      <c r="E93" s="187" t="s">
        <v>346</v>
      </c>
      <c r="F93" s="188" t="s">
        <v>347</v>
      </c>
      <c r="G93" s="189" t="s">
        <v>161</v>
      </c>
      <c r="H93" s="190">
        <v>50</v>
      </c>
      <c r="I93" s="191"/>
      <c r="J93" s="192">
        <f t="shared" si="0"/>
        <v>0</v>
      </c>
      <c r="K93" s="193"/>
      <c r="L93" s="37"/>
      <c r="M93" s="194" t="s">
        <v>19</v>
      </c>
      <c r="N93" s="195" t="s">
        <v>44</v>
      </c>
      <c r="O93" s="62"/>
      <c r="P93" s="196">
        <f t="shared" si="1"/>
        <v>0</v>
      </c>
      <c r="Q93" s="196">
        <v>6.0000000000000002E-5</v>
      </c>
      <c r="R93" s="196">
        <f t="shared" si="2"/>
        <v>3.0000000000000001E-3</v>
      </c>
      <c r="S93" s="196">
        <v>0</v>
      </c>
      <c r="T93" s="197">
        <f t="shared" si="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98" t="s">
        <v>162</v>
      </c>
      <c r="AT93" s="198" t="s">
        <v>158</v>
      </c>
      <c r="AU93" s="198" t="s">
        <v>83</v>
      </c>
      <c r="AY93" s="15" t="s">
        <v>156</v>
      </c>
      <c r="BE93" s="199">
        <f t="shared" si="4"/>
        <v>0</v>
      </c>
      <c r="BF93" s="199">
        <f t="shared" si="5"/>
        <v>0</v>
      </c>
      <c r="BG93" s="199">
        <f t="shared" si="6"/>
        <v>0</v>
      </c>
      <c r="BH93" s="199">
        <f t="shared" si="7"/>
        <v>0</v>
      </c>
      <c r="BI93" s="199">
        <f t="shared" si="8"/>
        <v>0</v>
      </c>
      <c r="BJ93" s="15" t="s">
        <v>81</v>
      </c>
      <c r="BK93" s="199">
        <f t="shared" si="9"/>
        <v>0</v>
      </c>
      <c r="BL93" s="15" t="s">
        <v>162</v>
      </c>
      <c r="BM93" s="198" t="s">
        <v>630</v>
      </c>
    </row>
    <row r="94" spans="1:65" s="2" customFormat="1" ht="24" customHeight="1">
      <c r="A94" s="32"/>
      <c r="B94" s="33"/>
      <c r="C94" s="186" t="s">
        <v>168</v>
      </c>
      <c r="D94" s="186" t="s">
        <v>158</v>
      </c>
      <c r="E94" s="187" t="s">
        <v>164</v>
      </c>
      <c r="F94" s="188" t="s">
        <v>165</v>
      </c>
      <c r="G94" s="189" t="s">
        <v>166</v>
      </c>
      <c r="H94" s="190">
        <v>7.6</v>
      </c>
      <c r="I94" s="191"/>
      <c r="J94" s="192">
        <f t="shared" si="0"/>
        <v>0</v>
      </c>
      <c r="K94" s="193"/>
      <c r="L94" s="37"/>
      <c r="M94" s="194" t="s">
        <v>19</v>
      </c>
      <c r="N94" s="195" t="s">
        <v>44</v>
      </c>
      <c r="O94" s="62"/>
      <c r="P94" s="196">
        <f t="shared" si="1"/>
        <v>0</v>
      </c>
      <c r="Q94" s="196">
        <v>0</v>
      </c>
      <c r="R94" s="196">
        <f t="shared" si="2"/>
        <v>0</v>
      </c>
      <c r="S94" s="196">
        <v>0</v>
      </c>
      <c r="T94" s="197">
        <f t="shared" si="3"/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98" t="s">
        <v>162</v>
      </c>
      <c r="AT94" s="198" t="s">
        <v>158</v>
      </c>
      <c r="AU94" s="198" t="s">
        <v>83</v>
      </c>
      <c r="AY94" s="15" t="s">
        <v>156</v>
      </c>
      <c r="BE94" s="199">
        <f t="shared" si="4"/>
        <v>0</v>
      </c>
      <c r="BF94" s="199">
        <f t="shared" si="5"/>
        <v>0</v>
      </c>
      <c r="BG94" s="199">
        <f t="shared" si="6"/>
        <v>0</v>
      </c>
      <c r="BH94" s="199">
        <f t="shared" si="7"/>
        <v>0</v>
      </c>
      <c r="BI94" s="199">
        <f t="shared" si="8"/>
        <v>0</v>
      </c>
      <c r="BJ94" s="15" t="s">
        <v>81</v>
      </c>
      <c r="BK94" s="199">
        <f t="shared" si="9"/>
        <v>0</v>
      </c>
      <c r="BL94" s="15" t="s">
        <v>162</v>
      </c>
      <c r="BM94" s="198" t="s">
        <v>631</v>
      </c>
    </row>
    <row r="95" spans="1:65" s="2" customFormat="1" ht="24" customHeight="1">
      <c r="A95" s="32"/>
      <c r="B95" s="33"/>
      <c r="C95" s="186" t="s">
        <v>162</v>
      </c>
      <c r="D95" s="186" t="s">
        <v>158</v>
      </c>
      <c r="E95" s="187" t="s">
        <v>169</v>
      </c>
      <c r="F95" s="188" t="s">
        <v>170</v>
      </c>
      <c r="G95" s="189" t="s">
        <v>166</v>
      </c>
      <c r="H95" s="190">
        <v>7.6</v>
      </c>
      <c r="I95" s="191"/>
      <c r="J95" s="192">
        <f t="shared" si="0"/>
        <v>0</v>
      </c>
      <c r="K95" s="193"/>
      <c r="L95" s="37"/>
      <c r="M95" s="194" t="s">
        <v>19</v>
      </c>
      <c r="N95" s="195" t="s">
        <v>44</v>
      </c>
      <c r="O95" s="62"/>
      <c r="P95" s="196">
        <f t="shared" si="1"/>
        <v>0</v>
      </c>
      <c r="Q95" s="196">
        <v>0</v>
      </c>
      <c r="R95" s="196">
        <f t="shared" si="2"/>
        <v>0</v>
      </c>
      <c r="S95" s="196">
        <v>0</v>
      </c>
      <c r="T95" s="197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98" t="s">
        <v>162</v>
      </c>
      <c r="AT95" s="198" t="s">
        <v>158</v>
      </c>
      <c r="AU95" s="198" t="s">
        <v>83</v>
      </c>
      <c r="AY95" s="15" t="s">
        <v>156</v>
      </c>
      <c r="BE95" s="199">
        <f t="shared" si="4"/>
        <v>0</v>
      </c>
      <c r="BF95" s="199">
        <f t="shared" si="5"/>
        <v>0</v>
      </c>
      <c r="BG95" s="199">
        <f t="shared" si="6"/>
        <v>0</v>
      </c>
      <c r="BH95" s="199">
        <f t="shared" si="7"/>
        <v>0</v>
      </c>
      <c r="BI95" s="199">
        <f t="shared" si="8"/>
        <v>0</v>
      </c>
      <c r="BJ95" s="15" t="s">
        <v>81</v>
      </c>
      <c r="BK95" s="199">
        <f t="shared" si="9"/>
        <v>0</v>
      </c>
      <c r="BL95" s="15" t="s">
        <v>162</v>
      </c>
      <c r="BM95" s="198" t="s">
        <v>632</v>
      </c>
    </row>
    <row r="96" spans="1:65" s="2" customFormat="1" ht="36" customHeight="1">
      <c r="A96" s="32"/>
      <c r="B96" s="33"/>
      <c r="C96" s="186" t="s">
        <v>175</v>
      </c>
      <c r="D96" s="186" t="s">
        <v>158</v>
      </c>
      <c r="E96" s="187" t="s">
        <v>172</v>
      </c>
      <c r="F96" s="188" t="s">
        <v>173</v>
      </c>
      <c r="G96" s="189" t="s">
        <v>166</v>
      </c>
      <c r="H96" s="190">
        <v>76</v>
      </c>
      <c r="I96" s="191"/>
      <c r="J96" s="192">
        <f t="shared" si="0"/>
        <v>0</v>
      </c>
      <c r="K96" s="193"/>
      <c r="L96" s="37"/>
      <c r="M96" s="194" t="s">
        <v>19</v>
      </c>
      <c r="N96" s="195" t="s">
        <v>44</v>
      </c>
      <c r="O96" s="62"/>
      <c r="P96" s="196">
        <f t="shared" si="1"/>
        <v>0</v>
      </c>
      <c r="Q96" s="196">
        <v>0</v>
      </c>
      <c r="R96" s="196">
        <f t="shared" si="2"/>
        <v>0</v>
      </c>
      <c r="S96" s="196">
        <v>0</v>
      </c>
      <c r="T96" s="197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98" t="s">
        <v>162</v>
      </c>
      <c r="AT96" s="198" t="s">
        <v>158</v>
      </c>
      <c r="AU96" s="198" t="s">
        <v>83</v>
      </c>
      <c r="AY96" s="15" t="s">
        <v>156</v>
      </c>
      <c r="BE96" s="199">
        <f t="shared" si="4"/>
        <v>0</v>
      </c>
      <c r="BF96" s="199">
        <f t="shared" si="5"/>
        <v>0</v>
      </c>
      <c r="BG96" s="199">
        <f t="shared" si="6"/>
        <v>0</v>
      </c>
      <c r="BH96" s="199">
        <f t="shared" si="7"/>
        <v>0</v>
      </c>
      <c r="BI96" s="199">
        <f t="shared" si="8"/>
        <v>0</v>
      </c>
      <c r="BJ96" s="15" t="s">
        <v>81</v>
      </c>
      <c r="BK96" s="199">
        <f t="shared" si="9"/>
        <v>0</v>
      </c>
      <c r="BL96" s="15" t="s">
        <v>162</v>
      </c>
      <c r="BM96" s="198" t="s">
        <v>633</v>
      </c>
    </row>
    <row r="97" spans="1:65" s="2" customFormat="1" ht="24" customHeight="1">
      <c r="A97" s="32"/>
      <c r="B97" s="33"/>
      <c r="C97" s="186" t="s">
        <v>179</v>
      </c>
      <c r="D97" s="186" t="s">
        <v>158</v>
      </c>
      <c r="E97" s="187" t="s">
        <v>176</v>
      </c>
      <c r="F97" s="188" t="s">
        <v>177</v>
      </c>
      <c r="G97" s="189" t="s">
        <v>166</v>
      </c>
      <c r="H97" s="190">
        <v>7.6</v>
      </c>
      <c r="I97" s="191"/>
      <c r="J97" s="192">
        <f t="shared" si="0"/>
        <v>0</v>
      </c>
      <c r="K97" s="193"/>
      <c r="L97" s="37"/>
      <c r="M97" s="194" t="s">
        <v>19</v>
      </c>
      <c r="N97" s="195" t="s">
        <v>44</v>
      </c>
      <c r="O97" s="62"/>
      <c r="P97" s="196">
        <f t="shared" si="1"/>
        <v>0</v>
      </c>
      <c r="Q97" s="196">
        <v>0</v>
      </c>
      <c r="R97" s="196">
        <f t="shared" si="2"/>
        <v>0</v>
      </c>
      <c r="S97" s="196">
        <v>0</v>
      </c>
      <c r="T97" s="197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98" t="s">
        <v>162</v>
      </c>
      <c r="AT97" s="198" t="s">
        <v>158</v>
      </c>
      <c r="AU97" s="198" t="s">
        <v>83</v>
      </c>
      <c r="AY97" s="15" t="s">
        <v>156</v>
      </c>
      <c r="BE97" s="199">
        <f t="shared" si="4"/>
        <v>0</v>
      </c>
      <c r="BF97" s="199">
        <f t="shared" si="5"/>
        <v>0</v>
      </c>
      <c r="BG97" s="199">
        <f t="shared" si="6"/>
        <v>0</v>
      </c>
      <c r="BH97" s="199">
        <f t="shared" si="7"/>
        <v>0</v>
      </c>
      <c r="BI97" s="199">
        <f t="shared" si="8"/>
        <v>0</v>
      </c>
      <c r="BJ97" s="15" t="s">
        <v>81</v>
      </c>
      <c r="BK97" s="199">
        <f t="shared" si="9"/>
        <v>0</v>
      </c>
      <c r="BL97" s="15" t="s">
        <v>162</v>
      </c>
      <c r="BM97" s="198" t="s">
        <v>634</v>
      </c>
    </row>
    <row r="98" spans="1:65" s="2" customFormat="1" ht="24" customHeight="1">
      <c r="A98" s="32"/>
      <c r="B98" s="33"/>
      <c r="C98" s="186" t="s">
        <v>183</v>
      </c>
      <c r="D98" s="186" t="s">
        <v>158</v>
      </c>
      <c r="E98" s="187" t="s">
        <v>184</v>
      </c>
      <c r="F98" s="188" t="s">
        <v>185</v>
      </c>
      <c r="G98" s="189" t="s">
        <v>161</v>
      </c>
      <c r="H98" s="190">
        <v>60</v>
      </c>
      <c r="I98" s="191"/>
      <c r="J98" s="192">
        <f t="shared" si="0"/>
        <v>0</v>
      </c>
      <c r="K98" s="193"/>
      <c r="L98" s="37"/>
      <c r="M98" s="194" t="s">
        <v>19</v>
      </c>
      <c r="N98" s="195" t="s">
        <v>44</v>
      </c>
      <c r="O98" s="62"/>
      <c r="P98" s="196">
        <f t="shared" si="1"/>
        <v>0</v>
      </c>
      <c r="Q98" s="196">
        <v>0</v>
      </c>
      <c r="R98" s="196">
        <f t="shared" si="2"/>
        <v>0</v>
      </c>
      <c r="S98" s="196">
        <v>0</v>
      </c>
      <c r="T98" s="197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8" t="s">
        <v>162</v>
      </c>
      <c r="AT98" s="198" t="s">
        <v>158</v>
      </c>
      <c r="AU98" s="198" t="s">
        <v>83</v>
      </c>
      <c r="AY98" s="15" t="s">
        <v>156</v>
      </c>
      <c r="BE98" s="199">
        <f t="shared" si="4"/>
        <v>0</v>
      </c>
      <c r="BF98" s="199">
        <f t="shared" si="5"/>
        <v>0</v>
      </c>
      <c r="BG98" s="199">
        <f t="shared" si="6"/>
        <v>0</v>
      </c>
      <c r="BH98" s="199">
        <f t="shared" si="7"/>
        <v>0</v>
      </c>
      <c r="BI98" s="199">
        <f t="shared" si="8"/>
        <v>0</v>
      </c>
      <c r="BJ98" s="15" t="s">
        <v>81</v>
      </c>
      <c r="BK98" s="199">
        <f t="shared" si="9"/>
        <v>0</v>
      </c>
      <c r="BL98" s="15" t="s">
        <v>162</v>
      </c>
      <c r="BM98" s="198" t="s">
        <v>635</v>
      </c>
    </row>
    <row r="99" spans="1:65" s="2" customFormat="1" ht="24" customHeight="1">
      <c r="A99" s="32"/>
      <c r="B99" s="33"/>
      <c r="C99" s="186" t="s">
        <v>187</v>
      </c>
      <c r="D99" s="186" t="s">
        <v>158</v>
      </c>
      <c r="E99" s="187" t="s">
        <v>188</v>
      </c>
      <c r="F99" s="188" t="s">
        <v>189</v>
      </c>
      <c r="G99" s="189" t="s">
        <v>161</v>
      </c>
      <c r="H99" s="190">
        <v>38</v>
      </c>
      <c r="I99" s="191"/>
      <c r="J99" s="192">
        <f t="shared" si="0"/>
        <v>0</v>
      </c>
      <c r="K99" s="193"/>
      <c r="L99" s="37"/>
      <c r="M99" s="194" t="s">
        <v>19</v>
      </c>
      <c r="N99" s="195" t="s">
        <v>44</v>
      </c>
      <c r="O99" s="62"/>
      <c r="P99" s="196">
        <f t="shared" si="1"/>
        <v>0</v>
      </c>
      <c r="Q99" s="196">
        <v>0</v>
      </c>
      <c r="R99" s="196">
        <f t="shared" si="2"/>
        <v>0</v>
      </c>
      <c r="S99" s="196">
        <v>0</v>
      </c>
      <c r="T99" s="197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98" t="s">
        <v>162</v>
      </c>
      <c r="AT99" s="198" t="s">
        <v>158</v>
      </c>
      <c r="AU99" s="198" t="s">
        <v>83</v>
      </c>
      <c r="AY99" s="15" t="s">
        <v>156</v>
      </c>
      <c r="BE99" s="199">
        <f t="shared" si="4"/>
        <v>0</v>
      </c>
      <c r="BF99" s="199">
        <f t="shared" si="5"/>
        <v>0</v>
      </c>
      <c r="BG99" s="199">
        <f t="shared" si="6"/>
        <v>0</v>
      </c>
      <c r="BH99" s="199">
        <f t="shared" si="7"/>
        <v>0</v>
      </c>
      <c r="BI99" s="199">
        <f t="shared" si="8"/>
        <v>0</v>
      </c>
      <c r="BJ99" s="15" t="s">
        <v>81</v>
      </c>
      <c r="BK99" s="199">
        <f t="shared" si="9"/>
        <v>0</v>
      </c>
      <c r="BL99" s="15" t="s">
        <v>162</v>
      </c>
      <c r="BM99" s="198" t="s">
        <v>636</v>
      </c>
    </row>
    <row r="100" spans="1:65" s="2" customFormat="1" ht="16.5" customHeight="1">
      <c r="A100" s="32"/>
      <c r="B100" s="33"/>
      <c r="C100" s="200" t="s">
        <v>191</v>
      </c>
      <c r="D100" s="200" t="s">
        <v>192</v>
      </c>
      <c r="E100" s="201" t="s">
        <v>193</v>
      </c>
      <c r="F100" s="202" t="s">
        <v>194</v>
      </c>
      <c r="G100" s="203" t="s">
        <v>195</v>
      </c>
      <c r="H100" s="204">
        <v>7.6</v>
      </c>
      <c r="I100" s="205"/>
      <c r="J100" s="206">
        <f t="shared" si="0"/>
        <v>0</v>
      </c>
      <c r="K100" s="207"/>
      <c r="L100" s="208"/>
      <c r="M100" s="209" t="s">
        <v>19</v>
      </c>
      <c r="N100" s="210" t="s">
        <v>44</v>
      </c>
      <c r="O100" s="62"/>
      <c r="P100" s="196">
        <f t="shared" si="1"/>
        <v>0</v>
      </c>
      <c r="Q100" s="196">
        <v>1</v>
      </c>
      <c r="R100" s="196">
        <f t="shared" si="2"/>
        <v>7.6</v>
      </c>
      <c r="S100" s="196">
        <v>0</v>
      </c>
      <c r="T100" s="197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98" t="s">
        <v>187</v>
      </c>
      <c r="AT100" s="198" t="s">
        <v>192</v>
      </c>
      <c r="AU100" s="198" t="s">
        <v>83</v>
      </c>
      <c r="AY100" s="15" t="s">
        <v>156</v>
      </c>
      <c r="BE100" s="199">
        <f t="shared" si="4"/>
        <v>0</v>
      </c>
      <c r="BF100" s="199">
        <f t="shared" si="5"/>
        <v>0</v>
      </c>
      <c r="BG100" s="199">
        <f t="shared" si="6"/>
        <v>0</v>
      </c>
      <c r="BH100" s="199">
        <f t="shared" si="7"/>
        <v>0</v>
      </c>
      <c r="BI100" s="199">
        <f t="shared" si="8"/>
        <v>0</v>
      </c>
      <c r="BJ100" s="15" t="s">
        <v>81</v>
      </c>
      <c r="BK100" s="199">
        <f t="shared" si="9"/>
        <v>0</v>
      </c>
      <c r="BL100" s="15" t="s">
        <v>162</v>
      </c>
      <c r="BM100" s="198" t="s">
        <v>637</v>
      </c>
    </row>
    <row r="101" spans="1:65" s="2" customFormat="1" ht="24" customHeight="1">
      <c r="A101" s="32"/>
      <c r="B101" s="33"/>
      <c r="C101" s="186" t="s">
        <v>197</v>
      </c>
      <c r="D101" s="186" t="s">
        <v>158</v>
      </c>
      <c r="E101" s="187" t="s">
        <v>198</v>
      </c>
      <c r="F101" s="188" t="s">
        <v>199</v>
      </c>
      <c r="G101" s="189" t="s">
        <v>161</v>
      </c>
      <c r="H101" s="190">
        <v>60</v>
      </c>
      <c r="I101" s="191"/>
      <c r="J101" s="192">
        <f t="shared" si="0"/>
        <v>0</v>
      </c>
      <c r="K101" s="193"/>
      <c r="L101" s="37"/>
      <c r="M101" s="194" t="s">
        <v>19</v>
      </c>
      <c r="N101" s="195" t="s">
        <v>44</v>
      </c>
      <c r="O101" s="62"/>
      <c r="P101" s="196">
        <f t="shared" si="1"/>
        <v>0</v>
      </c>
      <c r="Q101" s="196">
        <v>0</v>
      </c>
      <c r="R101" s="196">
        <f t="shared" si="2"/>
        <v>0</v>
      </c>
      <c r="S101" s="196">
        <v>0</v>
      </c>
      <c r="T101" s="197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98" t="s">
        <v>162</v>
      </c>
      <c r="AT101" s="198" t="s">
        <v>158</v>
      </c>
      <c r="AU101" s="198" t="s">
        <v>83</v>
      </c>
      <c r="AY101" s="15" t="s">
        <v>156</v>
      </c>
      <c r="BE101" s="199">
        <f t="shared" si="4"/>
        <v>0</v>
      </c>
      <c r="BF101" s="199">
        <f t="shared" si="5"/>
        <v>0</v>
      </c>
      <c r="BG101" s="199">
        <f t="shared" si="6"/>
        <v>0</v>
      </c>
      <c r="BH101" s="199">
        <f t="shared" si="7"/>
        <v>0</v>
      </c>
      <c r="BI101" s="199">
        <f t="shared" si="8"/>
        <v>0</v>
      </c>
      <c r="BJ101" s="15" t="s">
        <v>81</v>
      </c>
      <c r="BK101" s="199">
        <f t="shared" si="9"/>
        <v>0</v>
      </c>
      <c r="BL101" s="15" t="s">
        <v>162</v>
      </c>
      <c r="BM101" s="198" t="s">
        <v>638</v>
      </c>
    </row>
    <row r="102" spans="1:65" s="2" customFormat="1" ht="16.5" customHeight="1">
      <c r="A102" s="32"/>
      <c r="B102" s="33"/>
      <c r="C102" s="200" t="s">
        <v>201</v>
      </c>
      <c r="D102" s="200" t="s">
        <v>192</v>
      </c>
      <c r="E102" s="201" t="s">
        <v>202</v>
      </c>
      <c r="F102" s="202" t="s">
        <v>203</v>
      </c>
      <c r="G102" s="203" t="s">
        <v>204</v>
      </c>
      <c r="H102" s="204">
        <v>0.9</v>
      </c>
      <c r="I102" s="205"/>
      <c r="J102" s="206">
        <f t="shared" si="0"/>
        <v>0</v>
      </c>
      <c r="K102" s="207"/>
      <c r="L102" s="208"/>
      <c r="M102" s="209" t="s">
        <v>19</v>
      </c>
      <c r="N102" s="210" t="s">
        <v>44</v>
      </c>
      <c r="O102" s="62"/>
      <c r="P102" s="196">
        <f t="shared" si="1"/>
        <v>0</v>
      </c>
      <c r="Q102" s="196">
        <v>1E-3</v>
      </c>
      <c r="R102" s="196">
        <f t="shared" si="2"/>
        <v>9.0000000000000008E-4</v>
      </c>
      <c r="S102" s="196">
        <v>0</v>
      </c>
      <c r="T102" s="197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98" t="s">
        <v>187</v>
      </c>
      <c r="AT102" s="198" t="s">
        <v>192</v>
      </c>
      <c r="AU102" s="198" t="s">
        <v>83</v>
      </c>
      <c r="AY102" s="15" t="s">
        <v>156</v>
      </c>
      <c r="BE102" s="199">
        <f t="shared" si="4"/>
        <v>0</v>
      </c>
      <c r="BF102" s="199">
        <f t="shared" si="5"/>
        <v>0</v>
      </c>
      <c r="BG102" s="199">
        <f t="shared" si="6"/>
        <v>0</v>
      </c>
      <c r="BH102" s="199">
        <f t="shared" si="7"/>
        <v>0</v>
      </c>
      <c r="BI102" s="199">
        <f t="shared" si="8"/>
        <v>0</v>
      </c>
      <c r="BJ102" s="15" t="s">
        <v>81</v>
      </c>
      <c r="BK102" s="199">
        <f t="shared" si="9"/>
        <v>0</v>
      </c>
      <c r="BL102" s="15" t="s">
        <v>162</v>
      </c>
      <c r="BM102" s="198" t="s">
        <v>639</v>
      </c>
    </row>
    <row r="103" spans="1:65" s="2" customFormat="1" ht="16.5" customHeight="1">
      <c r="A103" s="32"/>
      <c r="B103" s="33"/>
      <c r="C103" s="186" t="s">
        <v>206</v>
      </c>
      <c r="D103" s="186" t="s">
        <v>158</v>
      </c>
      <c r="E103" s="187" t="s">
        <v>207</v>
      </c>
      <c r="F103" s="188" t="s">
        <v>208</v>
      </c>
      <c r="G103" s="189" t="s">
        <v>195</v>
      </c>
      <c r="H103" s="190">
        <v>2</v>
      </c>
      <c r="I103" s="191"/>
      <c r="J103" s="192">
        <f t="shared" si="0"/>
        <v>0</v>
      </c>
      <c r="K103" s="193"/>
      <c r="L103" s="37"/>
      <c r="M103" s="194" t="s">
        <v>19</v>
      </c>
      <c r="N103" s="195" t="s">
        <v>44</v>
      </c>
      <c r="O103" s="62"/>
      <c r="P103" s="196">
        <f t="shared" si="1"/>
        <v>0</v>
      </c>
      <c r="Q103" s="196">
        <v>0</v>
      </c>
      <c r="R103" s="196">
        <f t="shared" si="2"/>
        <v>0</v>
      </c>
      <c r="S103" s="196">
        <v>1</v>
      </c>
      <c r="T103" s="197">
        <f t="shared" si="3"/>
        <v>2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98" t="s">
        <v>162</v>
      </c>
      <c r="AT103" s="198" t="s">
        <v>158</v>
      </c>
      <c r="AU103" s="198" t="s">
        <v>83</v>
      </c>
      <c r="AY103" s="15" t="s">
        <v>156</v>
      </c>
      <c r="BE103" s="199">
        <f t="shared" si="4"/>
        <v>0</v>
      </c>
      <c r="BF103" s="199">
        <f t="shared" si="5"/>
        <v>0</v>
      </c>
      <c r="BG103" s="199">
        <f t="shared" si="6"/>
        <v>0</v>
      </c>
      <c r="BH103" s="199">
        <f t="shared" si="7"/>
        <v>0</v>
      </c>
      <c r="BI103" s="199">
        <f t="shared" si="8"/>
        <v>0</v>
      </c>
      <c r="BJ103" s="15" t="s">
        <v>81</v>
      </c>
      <c r="BK103" s="199">
        <f t="shared" si="9"/>
        <v>0</v>
      </c>
      <c r="BL103" s="15" t="s">
        <v>162</v>
      </c>
      <c r="BM103" s="198" t="s">
        <v>640</v>
      </c>
    </row>
    <row r="104" spans="1:65" s="12" customFormat="1" ht="22.9" customHeight="1">
      <c r="B104" s="170"/>
      <c r="C104" s="171"/>
      <c r="D104" s="172" t="s">
        <v>72</v>
      </c>
      <c r="E104" s="184" t="s">
        <v>191</v>
      </c>
      <c r="F104" s="184" t="s">
        <v>220</v>
      </c>
      <c r="G104" s="171"/>
      <c r="H104" s="171"/>
      <c r="I104" s="174"/>
      <c r="J104" s="185">
        <f>BK104</f>
        <v>0</v>
      </c>
      <c r="K104" s="171"/>
      <c r="L104" s="176"/>
      <c r="M104" s="177"/>
      <c r="N104" s="178"/>
      <c r="O104" s="178"/>
      <c r="P104" s="179">
        <f>P105</f>
        <v>0</v>
      </c>
      <c r="Q104" s="178"/>
      <c r="R104" s="179">
        <f>R105</f>
        <v>0</v>
      </c>
      <c r="S104" s="178"/>
      <c r="T104" s="180">
        <f>T105</f>
        <v>16.72</v>
      </c>
      <c r="AR104" s="181" t="s">
        <v>81</v>
      </c>
      <c r="AT104" s="182" t="s">
        <v>72</v>
      </c>
      <c r="AU104" s="182" t="s">
        <v>81</v>
      </c>
      <c r="AY104" s="181" t="s">
        <v>156</v>
      </c>
      <c r="BK104" s="183">
        <f>BK105</f>
        <v>0</v>
      </c>
    </row>
    <row r="105" spans="1:65" s="2" customFormat="1" ht="16.5" customHeight="1">
      <c r="A105" s="32"/>
      <c r="B105" s="33"/>
      <c r="C105" s="186" t="s">
        <v>221</v>
      </c>
      <c r="D105" s="186" t="s">
        <v>158</v>
      </c>
      <c r="E105" s="187" t="s">
        <v>515</v>
      </c>
      <c r="F105" s="188" t="s">
        <v>516</v>
      </c>
      <c r="G105" s="189" t="s">
        <v>166</v>
      </c>
      <c r="H105" s="190">
        <v>7.6</v>
      </c>
      <c r="I105" s="191"/>
      <c r="J105" s="192">
        <f>ROUND(I105*H105,2)</f>
        <v>0</v>
      </c>
      <c r="K105" s="193"/>
      <c r="L105" s="37"/>
      <c r="M105" s="194" t="s">
        <v>19</v>
      </c>
      <c r="N105" s="195" t="s">
        <v>44</v>
      </c>
      <c r="O105" s="62"/>
      <c r="P105" s="196">
        <f>O105*H105</f>
        <v>0</v>
      </c>
      <c r="Q105" s="196">
        <v>0</v>
      </c>
      <c r="R105" s="196">
        <f>Q105*H105</f>
        <v>0</v>
      </c>
      <c r="S105" s="196">
        <v>2.2000000000000002</v>
      </c>
      <c r="T105" s="197">
        <f>S105*H105</f>
        <v>16.72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98" t="s">
        <v>162</v>
      </c>
      <c r="AT105" s="198" t="s">
        <v>158</v>
      </c>
      <c r="AU105" s="198" t="s">
        <v>83</v>
      </c>
      <c r="AY105" s="15" t="s">
        <v>156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15" t="s">
        <v>81</v>
      </c>
      <c r="BK105" s="199">
        <f>ROUND(I105*H105,2)</f>
        <v>0</v>
      </c>
      <c r="BL105" s="15" t="s">
        <v>162</v>
      </c>
      <c r="BM105" s="198" t="s">
        <v>641</v>
      </c>
    </row>
    <row r="106" spans="1:65" s="12" customFormat="1" ht="22.9" customHeight="1">
      <c r="B106" s="170"/>
      <c r="C106" s="171"/>
      <c r="D106" s="172" t="s">
        <v>72</v>
      </c>
      <c r="E106" s="184" t="s">
        <v>241</v>
      </c>
      <c r="F106" s="184" t="s">
        <v>242</v>
      </c>
      <c r="G106" s="171"/>
      <c r="H106" s="171"/>
      <c r="I106" s="174"/>
      <c r="J106" s="185">
        <f>BK106</f>
        <v>0</v>
      </c>
      <c r="K106" s="171"/>
      <c r="L106" s="176"/>
      <c r="M106" s="177"/>
      <c r="N106" s="178"/>
      <c r="O106" s="178"/>
      <c r="P106" s="179">
        <f>SUM(P107:P113)</f>
        <v>0</v>
      </c>
      <c r="Q106" s="178"/>
      <c r="R106" s="179">
        <f>SUM(R107:R113)</f>
        <v>0</v>
      </c>
      <c r="S106" s="178"/>
      <c r="T106" s="180">
        <f>SUM(T107:T113)</f>
        <v>0</v>
      </c>
      <c r="AR106" s="181" t="s">
        <v>81</v>
      </c>
      <c r="AT106" s="182" t="s">
        <v>72</v>
      </c>
      <c r="AU106" s="182" t="s">
        <v>81</v>
      </c>
      <c r="AY106" s="181" t="s">
        <v>156</v>
      </c>
      <c r="BK106" s="183">
        <f>SUM(BK107:BK113)</f>
        <v>0</v>
      </c>
    </row>
    <row r="107" spans="1:65" s="2" customFormat="1" ht="16.5" customHeight="1">
      <c r="A107" s="32"/>
      <c r="B107" s="33"/>
      <c r="C107" s="186" t="s">
        <v>225</v>
      </c>
      <c r="D107" s="186" t="s">
        <v>158</v>
      </c>
      <c r="E107" s="187" t="s">
        <v>379</v>
      </c>
      <c r="F107" s="188" t="s">
        <v>518</v>
      </c>
      <c r="G107" s="189" t="s">
        <v>195</v>
      </c>
      <c r="H107" s="190">
        <v>29.303000000000001</v>
      </c>
      <c r="I107" s="191"/>
      <c r="J107" s="192">
        <f t="shared" ref="J107:J113" si="10">ROUND(I107*H107,2)</f>
        <v>0</v>
      </c>
      <c r="K107" s="193"/>
      <c r="L107" s="37"/>
      <c r="M107" s="194" t="s">
        <v>19</v>
      </c>
      <c r="N107" s="195" t="s">
        <v>44</v>
      </c>
      <c r="O107" s="62"/>
      <c r="P107" s="196">
        <f t="shared" ref="P107:P113" si="11">O107*H107</f>
        <v>0</v>
      </c>
      <c r="Q107" s="196">
        <v>0</v>
      </c>
      <c r="R107" s="196">
        <f t="shared" ref="R107:R113" si="12">Q107*H107</f>
        <v>0</v>
      </c>
      <c r="S107" s="196">
        <v>0</v>
      </c>
      <c r="T107" s="197">
        <f t="shared" ref="T107:T113" si="13"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98" t="s">
        <v>162</v>
      </c>
      <c r="AT107" s="198" t="s">
        <v>158</v>
      </c>
      <c r="AU107" s="198" t="s">
        <v>83</v>
      </c>
      <c r="AY107" s="15" t="s">
        <v>156</v>
      </c>
      <c r="BE107" s="199">
        <f t="shared" ref="BE107:BE113" si="14">IF(N107="základní",J107,0)</f>
        <v>0</v>
      </c>
      <c r="BF107" s="199">
        <f t="shared" ref="BF107:BF113" si="15">IF(N107="snížená",J107,0)</f>
        <v>0</v>
      </c>
      <c r="BG107" s="199">
        <f t="shared" ref="BG107:BG113" si="16">IF(N107="zákl. přenesená",J107,0)</f>
        <v>0</v>
      </c>
      <c r="BH107" s="199">
        <f t="shared" ref="BH107:BH113" si="17">IF(N107="sníž. přenesená",J107,0)</f>
        <v>0</v>
      </c>
      <c r="BI107" s="199">
        <f t="shared" ref="BI107:BI113" si="18">IF(N107="nulová",J107,0)</f>
        <v>0</v>
      </c>
      <c r="BJ107" s="15" t="s">
        <v>81</v>
      </c>
      <c r="BK107" s="199">
        <f t="shared" ref="BK107:BK113" si="19">ROUND(I107*H107,2)</f>
        <v>0</v>
      </c>
      <c r="BL107" s="15" t="s">
        <v>162</v>
      </c>
      <c r="BM107" s="198" t="s">
        <v>642</v>
      </c>
    </row>
    <row r="108" spans="1:65" s="2" customFormat="1" ht="16.5" customHeight="1">
      <c r="A108" s="32"/>
      <c r="B108" s="33"/>
      <c r="C108" s="186" t="s">
        <v>8</v>
      </c>
      <c r="D108" s="186" t="s">
        <v>158</v>
      </c>
      <c r="E108" s="187" t="s">
        <v>383</v>
      </c>
      <c r="F108" s="188" t="s">
        <v>384</v>
      </c>
      <c r="G108" s="189" t="s">
        <v>195</v>
      </c>
      <c r="H108" s="190">
        <v>29.303000000000001</v>
      </c>
      <c r="I108" s="191"/>
      <c r="J108" s="192">
        <f t="shared" si="10"/>
        <v>0</v>
      </c>
      <c r="K108" s="193"/>
      <c r="L108" s="37"/>
      <c r="M108" s="194" t="s">
        <v>19</v>
      </c>
      <c r="N108" s="195" t="s">
        <v>44</v>
      </c>
      <c r="O108" s="62"/>
      <c r="P108" s="196">
        <f t="shared" si="11"/>
        <v>0</v>
      </c>
      <c r="Q108" s="196">
        <v>0</v>
      </c>
      <c r="R108" s="196">
        <f t="shared" si="12"/>
        <v>0</v>
      </c>
      <c r="S108" s="196">
        <v>0</v>
      </c>
      <c r="T108" s="197">
        <f t="shared" si="13"/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98" t="s">
        <v>162</v>
      </c>
      <c r="AT108" s="198" t="s">
        <v>158</v>
      </c>
      <c r="AU108" s="198" t="s">
        <v>83</v>
      </c>
      <c r="AY108" s="15" t="s">
        <v>156</v>
      </c>
      <c r="BE108" s="199">
        <f t="shared" si="14"/>
        <v>0</v>
      </c>
      <c r="BF108" s="199">
        <f t="shared" si="15"/>
        <v>0</v>
      </c>
      <c r="BG108" s="199">
        <f t="shared" si="16"/>
        <v>0</v>
      </c>
      <c r="BH108" s="199">
        <f t="shared" si="17"/>
        <v>0</v>
      </c>
      <c r="BI108" s="199">
        <f t="shared" si="18"/>
        <v>0</v>
      </c>
      <c r="BJ108" s="15" t="s">
        <v>81</v>
      </c>
      <c r="BK108" s="199">
        <f t="shared" si="19"/>
        <v>0</v>
      </c>
      <c r="BL108" s="15" t="s">
        <v>162</v>
      </c>
      <c r="BM108" s="198" t="s">
        <v>643</v>
      </c>
    </row>
    <row r="109" spans="1:65" s="2" customFormat="1" ht="16.5" customHeight="1">
      <c r="A109" s="32"/>
      <c r="B109" s="33"/>
      <c r="C109" s="186" t="s">
        <v>270</v>
      </c>
      <c r="D109" s="186" t="s">
        <v>158</v>
      </c>
      <c r="E109" s="187" t="s">
        <v>244</v>
      </c>
      <c r="F109" s="188" t="s">
        <v>245</v>
      </c>
      <c r="G109" s="189" t="s">
        <v>195</v>
      </c>
      <c r="H109" s="190">
        <v>29.303000000000001</v>
      </c>
      <c r="I109" s="191"/>
      <c r="J109" s="192">
        <f t="shared" si="10"/>
        <v>0</v>
      </c>
      <c r="K109" s="193"/>
      <c r="L109" s="37"/>
      <c r="M109" s="194" t="s">
        <v>19</v>
      </c>
      <c r="N109" s="195" t="s">
        <v>44</v>
      </c>
      <c r="O109" s="62"/>
      <c r="P109" s="196">
        <f t="shared" si="11"/>
        <v>0</v>
      </c>
      <c r="Q109" s="196">
        <v>0</v>
      </c>
      <c r="R109" s="196">
        <f t="shared" si="12"/>
        <v>0</v>
      </c>
      <c r="S109" s="196">
        <v>0</v>
      </c>
      <c r="T109" s="197">
        <f t="shared" si="13"/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98" t="s">
        <v>162</v>
      </c>
      <c r="AT109" s="198" t="s">
        <v>158</v>
      </c>
      <c r="AU109" s="198" t="s">
        <v>83</v>
      </c>
      <c r="AY109" s="15" t="s">
        <v>156</v>
      </c>
      <c r="BE109" s="199">
        <f t="shared" si="14"/>
        <v>0</v>
      </c>
      <c r="BF109" s="199">
        <f t="shared" si="15"/>
        <v>0</v>
      </c>
      <c r="BG109" s="199">
        <f t="shared" si="16"/>
        <v>0</v>
      </c>
      <c r="BH109" s="199">
        <f t="shared" si="17"/>
        <v>0</v>
      </c>
      <c r="BI109" s="199">
        <f t="shared" si="18"/>
        <v>0</v>
      </c>
      <c r="BJ109" s="15" t="s">
        <v>81</v>
      </c>
      <c r="BK109" s="199">
        <f t="shared" si="19"/>
        <v>0</v>
      </c>
      <c r="BL109" s="15" t="s">
        <v>162</v>
      </c>
      <c r="BM109" s="198" t="s">
        <v>644</v>
      </c>
    </row>
    <row r="110" spans="1:65" s="2" customFormat="1" ht="24" customHeight="1">
      <c r="A110" s="32"/>
      <c r="B110" s="33"/>
      <c r="C110" s="186" t="s">
        <v>370</v>
      </c>
      <c r="D110" s="186" t="s">
        <v>158</v>
      </c>
      <c r="E110" s="187" t="s">
        <v>248</v>
      </c>
      <c r="F110" s="188" t="s">
        <v>249</v>
      </c>
      <c r="G110" s="189" t="s">
        <v>195</v>
      </c>
      <c r="H110" s="190">
        <v>556.75699999999995</v>
      </c>
      <c r="I110" s="191"/>
      <c r="J110" s="192">
        <f t="shared" si="10"/>
        <v>0</v>
      </c>
      <c r="K110" s="193"/>
      <c r="L110" s="37"/>
      <c r="M110" s="194" t="s">
        <v>19</v>
      </c>
      <c r="N110" s="195" t="s">
        <v>44</v>
      </c>
      <c r="O110" s="62"/>
      <c r="P110" s="196">
        <f t="shared" si="11"/>
        <v>0</v>
      </c>
      <c r="Q110" s="196">
        <v>0</v>
      </c>
      <c r="R110" s="196">
        <f t="shared" si="12"/>
        <v>0</v>
      </c>
      <c r="S110" s="196">
        <v>0</v>
      </c>
      <c r="T110" s="197">
        <f t="shared" si="13"/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98" t="s">
        <v>162</v>
      </c>
      <c r="AT110" s="198" t="s">
        <v>158</v>
      </c>
      <c r="AU110" s="198" t="s">
        <v>83</v>
      </c>
      <c r="AY110" s="15" t="s">
        <v>156</v>
      </c>
      <c r="BE110" s="199">
        <f t="shared" si="14"/>
        <v>0</v>
      </c>
      <c r="BF110" s="199">
        <f t="shared" si="15"/>
        <v>0</v>
      </c>
      <c r="BG110" s="199">
        <f t="shared" si="16"/>
        <v>0</v>
      </c>
      <c r="BH110" s="199">
        <f t="shared" si="17"/>
        <v>0</v>
      </c>
      <c r="BI110" s="199">
        <f t="shared" si="18"/>
        <v>0</v>
      </c>
      <c r="BJ110" s="15" t="s">
        <v>81</v>
      </c>
      <c r="BK110" s="199">
        <f t="shared" si="19"/>
        <v>0</v>
      </c>
      <c r="BL110" s="15" t="s">
        <v>162</v>
      </c>
      <c r="BM110" s="198" t="s">
        <v>645</v>
      </c>
    </row>
    <row r="111" spans="1:65" s="2" customFormat="1" ht="24" customHeight="1">
      <c r="A111" s="32"/>
      <c r="B111" s="33"/>
      <c r="C111" s="186" t="s">
        <v>374</v>
      </c>
      <c r="D111" s="186" t="s">
        <v>158</v>
      </c>
      <c r="E111" s="187" t="s">
        <v>252</v>
      </c>
      <c r="F111" s="188" t="s">
        <v>253</v>
      </c>
      <c r="G111" s="189" t="s">
        <v>195</v>
      </c>
      <c r="H111" s="190">
        <v>2</v>
      </c>
      <c r="I111" s="191"/>
      <c r="J111" s="192">
        <f t="shared" si="10"/>
        <v>0</v>
      </c>
      <c r="K111" s="193"/>
      <c r="L111" s="37"/>
      <c r="M111" s="194" t="s">
        <v>19</v>
      </c>
      <c r="N111" s="195" t="s">
        <v>44</v>
      </c>
      <c r="O111" s="62"/>
      <c r="P111" s="196">
        <f t="shared" si="11"/>
        <v>0</v>
      </c>
      <c r="Q111" s="196">
        <v>0</v>
      </c>
      <c r="R111" s="196">
        <f t="shared" si="12"/>
        <v>0</v>
      </c>
      <c r="S111" s="196">
        <v>0</v>
      </c>
      <c r="T111" s="197">
        <f t="shared" si="13"/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98" t="s">
        <v>162</v>
      </c>
      <c r="AT111" s="198" t="s">
        <v>158</v>
      </c>
      <c r="AU111" s="198" t="s">
        <v>83</v>
      </c>
      <c r="AY111" s="15" t="s">
        <v>156</v>
      </c>
      <c r="BE111" s="199">
        <f t="shared" si="14"/>
        <v>0</v>
      </c>
      <c r="BF111" s="199">
        <f t="shared" si="15"/>
        <v>0</v>
      </c>
      <c r="BG111" s="199">
        <f t="shared" si="16"/>
        <v>0</v>
      </c>
      <c r="BH111" s="199">
        <f t="shared" si="17"/>
        <v>0</v>
      </c>
      <c r="BI111" s="199">
        <f t="shared" si="18"/>
        <v>0</v>
      </c>
      <c r="BJ111" s="15" t="s">
        <v>81</v>
      </c>
      <c r="BK111" s="199">
        <f t="shared" si="19"/>
        <v>0</v>
      </c>
      <c r="BL111" s="15" t="s">
        <v>162</v>
      </c>
      <c r="BM111" s="198" t="s">
        <v>646</v>
      </c>
    </row>
    <row r="112" spans="1:65" s="2" customFormat="1" ht="24" customHeight="1">
      <c r="A112" s="32"/>
      <c r="B112" s="33"/>
      <c r="C112" s="186" t="s">
        <v>378</v>
      </c>
      <c r="D112" s="186" t="s">
        <v>158</v>
      </c>
      <c r="E112" s="187" t="s">
        <v>647</v>
      </c>
      <c r="F112" s="188" t="s">
        <v>257</v>
      </c>
      <c r="G112" s="189" t="s">
        <v>195</v>
      </c>
      <c r="H112" s="190">
        <v>0.58299999999999996</v>
      </c>
      <c r="I112" s="191"/>
      <c r="J112" s="192">
        <f t="shared" si="10"/>
        <v>0</v>
      </c>
      <c r="K112" s="193"/>
      <c r="L112" s="37"/>
      <c r="M112" s="194" t="s">
        <v>19</v>
      </c>
      <c r="N112" s="195" t="s">
        <v>44</v>
      </c>
      <c r="O112" s="62"/>
      <c r="P112" s="196">
        <f t="shared" si="11"/>
        <v>0</v>
      </c>
      <c r="Q112" s="196">
        <v>0</v>
      </c>
      <c r="R112" s="196">
        <f t="shared" si="12"/>
        <v>0</v>
      </c>
      <c r="S112" s="196">
        <v>0</v>
      </c>
      <c r="T112" s="197">
        <f t="shared" si="13"/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98" t="s">
        <v>162</v>
      </c>
      <c r="AT112" s="198" t="s">
        <v>158</v>
      </c>
      <c r="AU112" s="198" t="s">
        <v>83</v>
      </c>
      <c r="AY112" s="15" t="s">
        <v>156</v>
      </c>
      <c r="BE112" s="199">
        <f t="shared" si="14"/>
        <v>0</v>
      </c>
      <c r="BF112" s="199">
        <f t="shared" si="15"/>
        <v>0</v>
      </c>
      <c r="BG112" s="199">
        <f t="shared" si="16"/>
        <v>0</v>
      </c>
      <c r="BH112" s="199">
        <f t="shared" si="17"/>
        <v>0</v>
      </c>
      <c r="BI112" s="199">
        <f t="shared" si="18"/>
        <v>0</v>
      </c>
      <c r="BJ112" s="15" t="s">
        <v>81</v>
      </c>
      <c r="BK112" s="199">
        <f t="shared" si="19"/>
        <v>0</v>
      </c>
      <c r="BL112" s="15" t="s">
        <v>162</v>
      </c>
      <c r="BM112" s="198" t="s">
        <v>648</v>
      </c>
    </row>
    <row r="113" spans="1:65" s="2" customFormat="1" ht="24" customHeight="1">
      <c r="A113" s="32"/>
      <c r="B113" s="33"/>
      <c r="C113" s="186" t="s">
        <v>382</v>
      </c>
      <c r="D113" s="186" t="s">
        <v>158</v>
      </c>
      <c r="E113" s="187" t="s">
        <v>260</v>
      </c>
      <c r="F113" s="188" t="s">
        <v>261</v>
      </c>
      <c r="G113" s="189" t="s">
        <v>195</v>
      </c>
      <c r="H113" s="190">
        <v>26.72</v>
      </c>
      <c r="I113" s="191"/>
      <c r="J113" s="192">
        <f t="shared" si="10"/>
        <v>0</v>
      </c>
      <c r="K113" s="193"/>
      <c r="L113" s="37"/>
      <c r="M113" s="194" t="s">
        <v>19</v>
      </c>
      <c r="N113" s="195" t="s">
        <v>44</v>
      </c>
      <c r="O113" s="62"/>
      <c r="P113" s="196">
        <f t="shared" si="11"/>
        <v>0</v>
      </c>
      <c r="Q113" s="196">
        <v>0</v>
      </c>
      <c r="R113" s="196">
        <f t="shared" si="12"/>
        <v>0</v>
      </c>
      <c r="S113" s="196">
        <v>0</v>
      </c>
      <c r="T113" s="197">
        <f t="shared" si="13"/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98" t="s">
        <v>162</v>
      </c>
      <c r="AT113" s="198" t="s">
        <v>158</v>
      </c>
      <c r="AU113" s="198" t="s">
        <v>83</v>
      </c>
      <c r="AY113" s="15" t="s">
        <v>156</v>
      </c>
      <c r="BE113" s="199">
        <f t="shared" si="14"/>
        <v>0</v>
      </c>
      <c r="BF113" s="199">
        <f t="shared" si="15"/>
        <v>0</v>
      </c>
      <c r="BG113" s="199">
        <f t="shared" si="16"/>
        <v>0</v>
      </c>
      <c r="BH113" s="199">
        <f t="shared" si="17"/>
        <v>0</v>
      </c>
      <c r="BI113" s="199">
        <f t="shared" si="18"/>
        <v>0</v>
      </c>
      <c r="BJ113" s="15" t="s">
        <v>81</v>
      </c>
      <c r="BK113" s="199">
        <f t="shared" si="19"/>
        <v>0</v>
      </c>
      <c r="BL113" s="15" t="s">
        <v>162</v>
      </c>
      <c r="BM113" s="198" t="s">
        <v>649</v>
      </c>
    </row>
    <row r="114" spans="1:65" s="12" customFormat="1" ht="25.9" customHeight="1">
      <c r="B114" s="170"/>
      <c r="C114" s="171"/>
      <c r="D114" s="172" t="s">
        <v>72</v>
      </c>
      <c r="E114" s="173" t="s">
        <v>263</v>
      </c>
      <c r="F114" s="173" t="s">
        <v>264</v>
      </c>
      <c r="G114" s="171"/>
      <c r="H114" s="171"/>
      <c r="I114" s="174"/>
      <c r="J114" s="175">
        <f>BK114</f>
        <v>0</v>
      </c>
      <c r="K114" s="171"/>
      <c r="L114" s="176"/>
      <c r="M114" s="177"/>
      <c r="N114" s="178"/>
      <c r="O114" s="178"/>
      <c r="P114" s="179">
        <f>P115</f>
        <v>0</v>
      </c>
      <c r="Q114" s="178"/>
      <c r="R114" s="179">
        <f>R115</f>
        <v>0</v>
      </c>
      <c r="S114" s="178"/>
      <c r="T114" s="180">
        <f>T115</f>
        <v>0.58253999999999995</v>
      </c>
      <c r="AR114" s="181" t="s">
        <v>83</v>
      </c>
      <c r="AT114" s="182" t="s">
        <v>72</v>
      </c>
      <c r="AU114" s="182" t="s">
        <v>73</v>
      </c>
      <c r="AY114" s="181" t="s">
        <v>156</v>
      </c>
      <c r="BK114" s="183">
        <f>BK115</f>
        <v>0</v>
      </c>
    </row>
    <row r="115" spans="1:65" s="12" customFormat="1" ht="22.9" customHeight="1">
      <c r="B115" s="170"/>
      <c r="C115" s="171"/>
      <c r="D115" s="172" t="s">
        <v>72</v>
      </c>
      <c r="E115" s="184" t="s">
        <v>265</v>
      </c>
      <c r="F115" s="184" t="s">
        <v>266</v>
      </c>
      <c r="G115" s="171"/>
      <c r="H115" s="171"/>
      <c r="I115" s="174"/>
      <c r="J115" s="185">
        <f>BK115</f>
        <v>0</v>
      </c>
      <c r="K115" s="171"/>
      <c r="L115" s="176"/>
      <c r="M115" s="177"/>
      <c r="N115" s="178"/>
      <c r="O115" s="178"/>
      <c r="P115" s="179">
        <f>P116</f>
        <v>0</v>
      </c>
      <c r="Q115" s="178"/>
      <c r="R115" s="179">
        <f>R116</f>
        <v>0</v>
      </c>
      <c r="S115" s="178"/>
      <c r="T115" s="180">
        <f>T116</f>
        <v>0.58253999999999995</v>
      </c>
      <c r="AR115" s="181" t="s">
        <v>83</v>
      </c>
      <c r="AT115" s="182" t="s">
        <v>72</v>
      </c>
      <c r="AU115" s="182" t="s">
        <v>81</v>
      </c>
      <c r="AY115" s="181" t="s">
        <v>156</v>
      </c>
      <c r="BK115" s="183">
        <f>BK116</f>
        <v>0</v>
      </c>
    </row>
    <row r="116" spans="1:65" s="2" customFormat="1" ht="16.5" customHeight="1">
      <c r="A116" s="32"/>
      <c r="B116" s="33"/>
      <c r="C116" s="186" t="s">
        <v>7</v>
      </c>
      <c r="D116" s="186" t="s">
        <v>158</v>
      </c>
      <c r="E116" s="187" t="s">
        <v>650</v>
      </c>
      <c r="F116" s="188" t="s">
        <v>651</v>
      </c>
      <c r="G116" s="189" t="s">
        <v>161</v>
      </c>
      <c r="H116" s="190">
        <v>38</v>
      </c>
      <c r="I116" s="191"/>
      <c r="J116" s="192">
        <f>ROUND(I116*H116,2)</f>
        <v>0</v>
      </c>
      <c r="K116" s="193"/>
      <c r="L116" s="37"/>
      <c r="M116" s="194" t="s">
        <v>19</v>
      </c>
      <c r="N116" s="195" t="s">
        <v>44</v>
      </c>
      <c r="O116" s="62"/>
      <c r="P116" s="196">
        <f>O116*H116</f>
        <v>0</v>
      </c>
      <c r="Q116" s="196">
        <v>0</v>
      </c>
      <c r="R116" s="196">
        <f>Q116*H116</f>
        <v>0</v>
      </c>
      <c r="S116" s="196">
        <v>1.533E-2</v>
      </c>
      <c r="T116" s="197">
        <f>S116*H116</f>
        <v>0.58253999999999995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98" t="s">
        <v>270</v>
      </c>
      <c r="AT116" s="198" t="s">
        <v>158</v>
      </c>
      <c r="AU116" s="198" t="s">
        <v>83</v>
      </c>
      <c r="AY116" s="15" t="s">
        <v>156</v>
      </c>
      <c r="BE116" s="199">
        <f>IF(N116="základní",J116,0)</f>
        <v>0</v>
      </c>
      <c r="BF116" s="199">
        <f>IF(N116="snížená",J116,0)</f>
        <v>0</v>
      </c>
      <c r="BG116" s="199">
        <f>IF(N116="zákl. přenesená",J116,0)</f>
        <v>0</v>
      </c>
      <c r="BH116" s="199">
        <f>IF(N116="sníž. přenesená",J116,0)</f>
        <v>0</v>
      </c>
      <c r="BI116" s="199">
        <f>IF(N116="nulová",J116,0)</f>
        <v>0</v>
      </c>
      <c r="BJ116" s="15" t="s">
        <v>81</v>
      </c>
      <c r="BK116" s="199">
        <f>ROUND(I116*H116,2)</f>
        <v>0</v>
      </c>
      <c r="BL116" s="15" t="s">
        <v>270</v>
      </c>
      <c r="BM116" s="198" t="s">
        <v>652</v>
      </c>
    </row>
    <row r="117" spans="1:65" s="12" customFormat="1" ht="25.9" customHeight="1">
      <c r="B117" s="170"/>
      <c r="C117" s="171"/>
      <c r="D117" s="172" t="s">
        <v>72</v>
      </c>
      <c r="E117" s="173" t="s">
        <v>320</v>
      </c>
      <c r="F117" s="173" t="s">
        <v>321</v>
      </c>
      <c r="G117" s="171"/>
      <c r="H117" s="171"/>
      <c r="I117" s="174"/>
      <c r="J117" s="175">
        <f>BK117</f>
        <v>0</v>
      </c>
      <c r="K117" s="171"/>
      <c r="L117" s="176"/>
      <c r="M117" s="177"/>
      <c r="N117" s="178"/>
      <c r="O117" s="178"/>
      <c r="P117" s="179">
        <f>P118+P120+P122</f>
        <v>0</v>
      </c>
      <c r="Q117" s="178"/>
      <c r="R117" s="179">
        <f>R118+R120+R122</f>
        <v>0</v>
      </c>
      <c r="S117" s="178"/>
      <c r="T117" s="180">
        <f>T118+T120+T122</f>
        <v>0</v>
      </c>
      <c r="AR117" s="181" t="s">
        <v>175</v>
      </c>
      <c r="AT117" s="182" t="s">
        <v>72</v>
      </c>
      <c r="AU117" s="182" t="s">
        <v>73</v>
      </c>
      <c r="AY117" s="181" t="s">
        <v>156</v>
      </c>
      <c r="BK117" s="183">
        <f>BK118+BK120+BK122</f>
        <v>0</v>
      </c>
    </row>
    <row r="118" spans="1:65" s="12" customFormat="1" ht="22.9" customHeight="1">
      <c r="B118" s="170"/>
      <c r="C118" s="171"/>
      <c r="D118" s="172" t="s">
        <v>72</v>
      </c>
      <c r="E118" s="184" t="s">
        <v>322</v>
      </c>
      <c r="F118" s="184" t="s">
        <v>323</v>
      </c>
      <c r="G118" s="171"/>
      <c r="H118" s="171"/>
      <c r="I118" s="174"/>
      <c r="J118" s="185">
        <f>BK118</f>
        <v>0</v>
      </c>
      <c r="K118" s="171"/>
      <c r="L118" s="176"/>
      <c r="M118" s="177"/>
      <c r="N118" s="178"/>
      <c r="O118" s="178"/>
      <c r="P118" s="179">
        <f>P119</f>
        <v>0</v>
      </c>
      <c r="Q118" s="178"/>
      <c r="R118" s="179">
        <f>R119</f>
        <v>0</v>
      </c>
      <c r="S118" s="178"/>
      <c r="T118" s="180">
        <f>T119</f>
        <v>0</v>
      </c>
      <c r="AR118" s="181" t="s">
        <v>175</v>
      </c>
      <c r="AT118" s="182" t="s">
        <v>72</v>
      </c>
      <c r="AU118" s="182" t="s">
        <v>81</v>
      </c>
      <c r="AY118" s="181" t="s">
        <v>156</v>
      </c>
      <c r="BK118" s="183">
        <f>BK119</f>
        <v>0</v>
      </c>
    </row>
    <row r="119" spans="1:65" s="2" customFormat="1" ht="24" customHeight="1">
      <c r="A119" s="32"/>
      <c r="B119" s="33"/>
      <c r="C119" s="186" t="s">
        <v>389</v>
      </c>
      <c r="D119" s="186" t="s">
        <v>158</v>
      </c>
      <c r="E119" s="187" t="s">
        <v>325</v>
      </c>
      <c r="F119" s="188" t="s">
        <v>326</v>
      </c>
      <c r="G119" s="189" t="s">
        <v>327</v>
      </c>
      <c r="H119" s="190">
        <v>1</v>
      </c>
      <c r="I119" s="191"/>
      <c r="J119" s="192">
        <f>ROUND(I119*H119,2)</f>
        <v>0</v>
      </c>
      <c r="K119" s="193"/>
      <c r="L119" s="37"/>
      <c r="M119" s="194" t="s">
        <v>19</v>
      </c>
      <c r="N119" s="195" t="s">
        <v>44</v>
      </c>
      <c r="O119" s="62"/>
      <c r="P119" s="196">
        <f>O119*H119</f>
        <v>0</v>
      </c>
      <c r="Q119" s="196">
        <v>0</v>
      </c>
      <c r="R119" s="196">
        <f>Q119*H119</f>
        <v>0</v>
      </c>
      <c r="S119" s="196">
        <v>0</v>
      </c>
      <c r="T119" s="197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8" t="s">
        <v>328</v>
      </c>
      <c r="AT119" s="198" t="s">
        <v>158</v>
      </c>
      <c r="AU119" s="198" t="s">
        <v>83</v>
      </c>
      <c r="AY119" s="15" t="s">
        <v>156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5" t="s">
        <v>81</v>
      </c>
      <c r="BK119" s="199">
        <f>ROUND(I119*H119,2)</f>
        <v>0</v>
      </c>
      <c r="BL119" s="15" t="s">
        <v>328</v>
      </c>
      <c r="BM119" s="198" t="s">
        <v>653</v>
      </c>
    </row>
    <row r="120" spans="1:65" s="12" customFormat="1" ht="22.9" customHeight="1">
      <c r="B120" s="170"/>
      <c r="C120" s="171"/>
      <c r="D120" s="172" t="s">
        <v>72</v>
      </c>
      <c r="E120" s="184" t="s">
        <v>444</v>
      </c>
      <c r="F120" s="184" t="s">
        <v>445</v>
      </c>
      <c r="G120" s="171"/>
      <c r="H120" s="171"/>
      <c r="I120" s="174"/>
      <c r="J120" s="185">
        <f>BK120</f>
        <v>0</v>
      </c>
      <c r="K120" s="171"/>
      <c r="L120" s="176"/>
      <c r="M120" s="177"/>
      <c r="N120" s="178"/>
      <c r="O120" s="178"/>
      <c r="P120" s="179">
        <f>P121</f>
        <v>0</v>
      </c>
      <c r="Q120" s="178"/>
      <c r="R120" s="179">
        <f>R121</f>
        <v>0</v>
      </c>
      <c r="S120" s="178"/>
      <c r="T120" s="180">
        <f>T121</f>
        <v>0</v>
      </c>
      <c r="AR120" s="181" t="s">
        <v>175</v>
      </c>
      <c r="AT120" s="182" t="s">
        <v>72</v>
      </c>
      <c r="AU120" s="182" t="s">
        <v>81</v>
      </c>
      <c r="AY120" s="181" t="s">
        <v>156</v>
      </c>
      <c r="BK120" s="183">
        <f>BK121</f>
        <v>0</v>
      </c>
    </row>
    <row r="121" spans="1:65" s="2" customFormat="1" ht="36" customHeight="1">
      <c r="A121" s="32"/>
      <c r="B121" s="33"/>
      <c r="C121" s="186" t="s">
        <v>393</v>
      </c>
      <c r="D121" s="186" t="s">
        <v>158</v>
      </c>
      <c r="E121" s="187" t="s">
        <v>654</v>
      </c>
      <c r="F121" s="188" t="s">
        <v>655</v>
      </c>
      <c r="G121" s="189" t="s">
        <v>282</v>
      </c>
      <c r="H121" s="190">
        <v>1</v>
      </c>
      <c r="I121" s="191"/>
      <c r="J121" s="192">
        <f>ROUND(I121*H121,2)</f>
        <v>0</v>
      </c>
      <c r="K121" s="193"/>
      <c r="L121" s="37"/>
      <c r="M121" s="194" t="s">
        <v>19</v>
      </c>
      <c r="N121" s="195" t="s">
        <v>44</v>
      </c>
      <c r="O121" s="62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8" t="s">
        <v>328</v>
      </c>
      <c r="AT121" s="198" t="s">
        <v>158</v>
      </c>
      <c r="AU121" s="198" t="s">
        <v>83</v>
      </c>
      <c r="AY121" s="15" t="s">
        <v>156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5" t="s">
        <v>81</v>
      </c>
      <c r="BK121" s="199">
        <f>ROUND(I121*H121,2)</f>
        <v>0</v>
      </c>
      <c r="BL121" s="15" t="s">
        <v>328</v>
      </c>
      <c r="BM121" s="198" t="s">
        <v>656</v>
      </c>
    </row>
    <row r="122" spans="1:65" s="12" customFormat="1" ht="22.9" customHeight="1">
      <c r="B122" s="170"/>
      <c r="C122" s="171"/>
      <c r="D122" s="172" t="s">
        <v>72</v>
      </c>
      <c r="E122" s="184" t="s">
        <v>457</v>
      </c>
      <c r="F122" s="184" t="s">
        <v>458</v>
      </c>
      <c r="G122" s="171"/>
      <c r="H122" s="171"/>
      <c r="I122" s="174"/>
      <c r="J122" s="185">
        <f>BK122</f>
        <v>0</v>
      </c>
      <c r="K122" s="171"/>
      <c r="L122" s="176"/>
      <c r="M122" s="177"/>
      <c r="N122" s="178"/>
      <c r="O122" s="178"/>
      <c r="P122" s="179">
        <f>P123</f>
        <v>0</v>
      </c>
      <c r="Q122" s="178"/>
      <c r="R122" s="179">
        <f>R123</f>
        <v>0</v>
      </c>
      <c r="S122" s="178"/>
      <c r="T122" s="180">
        <f>T123</f>
        <v>0</v>
      </c>
      <c r="AR122" s="181" t="s">
        <v>175</v>
      </c>
      <c r="AT122" s="182" t="s">
        <v>72</v>
      </c>
      <c r="AU122" s="182" t="s">
        <v>81</v>
      </c>
      <c r="AY122" s="181" t="s">
        <v>156</v>
      </c>
      <c r="BK122" s="183">
        <f>BK123</f>
        <v>0</v>
      </c>
    </row>
    <row r="123" spans="1:65" s="2" customFormat="1" ht="16.5" customHeight="1">
      <c r="A123" s="32"/>
      <c r="B123" s="33"/>
      <c r="C123" s="186" t="s">
        <v>395</v>
      </c>
      <c r="D123" s="186" t="s">
        <v>158</v>
      </c>
      <c r="E123" s="187" t="s">
        <v>459</v>
      </c>
      <c r="F123" s="188" t="s">
        <v>626</v>
      </c>
      <c r="G123" s="189" t="s">
        <v>327</v>
      </c>
      <c r="H123" s="190">
        <v>1</v>
      </c>
      <c r="I123" s="191"/>
      <c r="J123" s="192">
        <f>ROUND(I123*H123,2)</f>
        <v>0</v>
      </c>
      <c r="K123" s="193"/>
      <c r="L123" s="37"/>
      <c r="M123" s="211" t="s">
        <v>19</v>
      </c>
      <c r="N123" s="212" t="s">
        <v>44</v>
      </c>
      <c r="O123" s="213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8" t="s">
        <v>328</v>
      </c>
      <c r="AT123" s="198" t="s">
        <v>158</v>
      </c>
      <c r="AU123" s="198" t="s">
        <v>83</v>
      </c>
      <c r="AY123" s="15" t="s">
        <v>156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5" t="s">
        <v>81</v>
      </c>
      <c r="BK123" s="199">
        <f>ROUND(I123*H123,2)</f>
        <v>0</v>
      </c>
      <c r="BL123" s="15" t="s">
        <v>328</v>
      </c>
      <c r="BM123" s="198" t="s">
        <v>657</v>
      </c>
    </row>
    <row r="124" spans="1:65" s="2" customFormat="1" ht="6.95" customHeight="1">
      <c r="A124" s="32"/>
      <c r="B124" s="45"/>
      <c r="C124" s="46"/>
      <c r="D124" s="46"/>
      <c r="E124" s="46"/>
      <c r="F124" s="46"/>
      <c r="G124" s="46"/>
      <c r="H124" s="46"/>
      <c r="I124" s="134"/>
      <c r="J124" s="46"/>
      <c r="K124" s="46"/>
      <c r="L124" s="37"/>
      <c r="M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</sheetData>
  <sheetProtection algorithmName="SHA-512" hashValue="dIDQYwfZuEuFpxv6PMloQtKsMe8lJHxg69hK8j/lTEYFgN1D05nqdg2WABnDTl1gcrWicZXGEL8hqiG9ElQIqw==" saltValue="XC3vFmP2zzyII2pWpgloeVrKhKj7ho8PXJaHA8rQffbDXK1MRKhaazhhpQLRUrlPkUBchO6CL+047ffgKSMptQ==" spinCount="100000" sheet="1" objects="1" scenarios="1" formatColumns="0" formatRows="0" autoFilter="0"/>
  <autoFilter ref="C88:K123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5" t="s">
        <v>104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83</v>
      </c>
    </row>
    <row r="4" spans="1:46" s="1" customFormat="1" ht="24.95" customHeight="1">
      <c r="B4" s="18"/>
      <c r="D4" s="103" t="s">
        <v>120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34" t="str">
        <f>'Rekapitulace stavby'!K6</f>
        <v>Odstraňování postradatelných objektů SŽDC - demolice (obvod OŘ PHA)</v>
      </c>
      <c r="F7" s="335"/>
      <c r="G7" s="335"/>
      <c r="H7" s="335"/>
      <c r="I7" s="99"/>
      <c r="L7" s="18"/>
    </row>
    <row r="8" spans="1:46" s="2" customFormat="1" ht="12" customHeight="1">
      <c r="A8" s="32"/>
      <c r="B8" s="37"/>
      <c r="C8" s="32"/>
      <c r="D8" s="105" t="s">
        <v>121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6" t="s">
        <v>658</v>
      </c>
      <c r="F9" s="337"/>
      <c r="G9" s="337"/>
      <c r="H9" s="337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18</v>
      </c>
      <c r="E11" s="32"/>
      <c r="F11" s="108" t="s">
        <v>19</v>
      </c>
      <c r="G11" s="32"/>
      <c r="H11" s="32"/>
      <c r="I11" s="109" t="s">
        <v>20</v>
      </c>
      <c r="J11" s="108" t="s">
        <v>19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21</v>
      </c>
      <c r="E12" s="32"/>
      <c r="F12" s="108" t="s">
        <v>659</v>
      </c>
      <c r="G12" s="32"/>
      <c r="H12" s="32"/>
      <c r="I12" s="109" t="s">
        <v>23</v>
      </c>
      <c r="J12" s="110" t="str">
        <f>'Rekapitulace stavby'!AN8</f>
        <v>28. 11. 2019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25</v>
      </c>
      <c r="E14" s="32"/>
      <c r="F14" s="32"/>
      <c r="G14" s="32"/>
      <c r="H14" s="32"/>
      <c r="I14" s="109" t="s">
        <v>26</v>
      </c>
      <c r="J14" s="108" t="s">
        <v>27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28</v>
      </c>
      <c r="F15" s="32"/>
      <c r="G15" s="32"/>
      <c r="H15" s="32"/>
      <c r="I15" s="109" t="s">
        <v>29</v>
      </c>
      <c r="J15" s="108" t="s">
        <v>30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31</v>
      </c>
      <c r="E17" s="32"/>
      <c r="F17" s="32"/>
      <c r="G17" s="32"/>
      <c r="H17" s="32"/>
      <c r="I17" s="109" t="s">
        <v>26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8" t="str">
        <f>'Rekapitulace stavby'!E14</f>
        <v>Vyplň údaj</v>
      </c>
      <c r="F18" s="339"/>
      <c r="G18" s="339"/>
      <c r="H18" s="339"/>
      <c r="I18" s="109" t="s">
        <v>29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33</v>
      </c>
      <c r="E20" s="32"/>
      <c r="F20" s="32"/>
      <c r="G20" s="32"/>
      <c r="H20" s="32"/>
      <c r="I20" s="109" t="s">
        <v>26</v>
      </c>
      <c r="J20" s="108" t="str">
        <f>IF('Rekapitulace stavby'!AN16="","",'Rekapitulace stavby'!AN16)</f>
        <v/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tr">
        <f>IF('Rekapitulace stavby'!E17="","",'Rekapitulace stavby'!E17)</f>
        <v xml:space="preserve"> </v>
      </c>
      <c r="F21" s="32"/>
      <c r="G21" s="32"/>
      <c r="H21" s="32"/>
      <c r="I21" s="109" t="s">
        <v>29</v>
      </c>
      <c r="J21" s="108" t="str">
        <f>IF('Rekapitulace stavby'!AN17="","",'Rekapitulace stavby'!AN17)</f>
        <v/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35</v>
      </c>
      <c r="E23" s="32"/>
      <c r="F23" s="32"/>
      <c r="G23" s="32"/>
      <c r="H23" s="32"/>
      <c r="I23" s="109" t="s">
        <v>26</v>
      </c>
      <c r="J23" s="108" t="s">
        <v>19</v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">
        <v>36</v>
      </c>
      <c r="F24" s="32"/>
      <c r="G24" s="32"/>
      <c r="H24" s="32"/>
      <c r="I24" s="109" t="s">
        <v>29</v>
      </c>
      <c r="J24" s="108" t="s">
        <v>19</v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37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1"/>
      <c r="B27" s="112"/>
      <c r="C27" s="111"/>
      <c r="D27" s="111"/>
      <c r="E27" s="340" t="s">
        <v>19</v>
      </c>
      <c r="F27" s="340"/>
      <c r="G27" s="340"/>
      <c r="H27" s="340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39</v>
      </c>
      <c r="E30" s="32"/>
      <c r="F30" s="32"/>
      <c r="G30" s="32"/>
      <c r="H30" s="32"/>
      <c r="I30" s="106"/>
      <c r="J30" s="118">
        <f>ROUND(J89,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41</v>
      </c>
      <c r="G32" s="32"/>
      <c r="H32" s="32"/>
      <c r="I32" s="120" t="s">
        <v>40</v>
      </c>
      <c r="J32" s="119" t="s">
        <v>42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43</v>
      </c>
      <c r="E33" s="105" t="s">
        <v>44</v>
      </c>
      <c r="F33" s="122">
        <f>ROUND((SUM(BE89:BE127)),  2)</f>
        <v>0</v>
      </c>
      <c r="G33" s="32"/>
      <c r="H33" s="32"/>
      <c r="I33" s="123">
        <v>0.21</v>
      </c>
      <c r="J33" s="122">
        <f>ROUND(((SUM(BE89:BE127))*I33),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45</v>
      </c>
      <c r="F34" s="122">
        <f>ROUND((SUM(BF89:BF127)),  2)</f>
        <v>0</v>
      </c>
      <c r="G34" s="32"/>
      <c r="H34" s="32"/>
      <c r="I34" s="123">
        <v>0.15</v>
      </c>
      <c r="J34" s="122">
        <f>ROUND(((SUM(BF89:BF127))*I34),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46</v>
      </c>
      <c r="F35" s="122">
        <f>ROUND((SUM(BG89:BG127)),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47</v>
      </c>
      <c r="F36" s="122">
        <f>ROUND((SUM(BH89:BH127)),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48</v>
      </c>
      <c r="F37" s="122">
        <f>ROUND((SUM(BI89:BI127)),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124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1" t="str">
        <f>E7</f>
        <v>Odstraňování postradatelných objektů SŽDC - demolice (obvod OŘ PHA)</v>
      </c>
      <c r="F48" s="342"/>
      <c r="G48" s="342"/>
      <c r="H48" s="342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121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14" t="str">
        <f>E9</f>
        <v>SO.08 - Oskořínek - závorářské stanoviště (5000096332)</v>
      </c>
      <c r="F50" s="343"/>
      <c r="G50" s="343"/>
      <c r="H50" s="343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>Oskořínek</v>
      </c>
      <c r="G52" s="34"/>
      <c r="H52" s="34"/>
      <c r="I52" s="109" t="s">
        <v>23</v>
      </c>
      <c r="J52" s="57" t="str">
        <f>IF(J12="","",J12)</f>
        <v>28. 11. 2019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>Správa železniční dopravní cesty, s.o.</v>
      </c>
      <c r="G54" s="34"/>
      <c r="H54" s="34"/>
      <c r="I54" s="109" t="s">
        <v>33</v>
      </c>
      <c r="J54" s="30" t="str">
        <f>E21</f>
        <v xml:space="preserve"> 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31</v>
      </c>
      <c r="D55" s="34"/>
      <c r="E55" s="34"/>
      <c r="F55" s="25" t="str">
        <f>IF(E18="","",E18)</f>
        <v>Vyplň údaj</v>
      </c>
      <c r="G55" s="34"/>
      <c r="H55" s="34"/>
      <c r="I55" s="109" t="s">
        <v>35</v>
      </c>
      <c r="J55" s="30" t="str">
        <f>E24</f>
        <v>L. Malý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125</v>
      </c>
      <c r="D57" s="139"/>
      <c r="E57" s="139"/>
      <c r="F57" s="139"/>
      <c r="G57" s="139"/>
      <c r="H57" s="139"/>
      <c r="I57" s="140"/>
      <c r="J57" s="141" t="s">
        <v>126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71</v>
      </c>
      <c r="D59" s="34"/>
      <c r="E59" s="34"/>
      <c r="F59" s="34"/>
      <c r="G59" s="34"/>
      <c r="H59" s="34"/>
      <c r="I59" s="106"/>
      <c r="J59" s="75">
        <f>J89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127</v>
      </c>
    </row>
    <row r="60" spans="1:47" s="9" customFormat="1" ht="24.95" customHeight="1">
      <c r="B60" s="143"/>
      <c r="C60" s="144"/>
      <c r="D60" s="145" t="s">
        <v>128</v>
      </c>
      <c r="E60" s="146"/>
      <c r="F60" s="146"/>
      <c r="G60" s="146"/>
      <c r="H60" s="146"/>
      <c r="I60" s="147"/>
      <c r="J60" s="148">
        <f>J90</f>
        <v>0</v>
      </c>
      <c r="K60" s="144"/>
      <c r="L60" s="149"/>
    </row>
    <row r="61" spans="1:47" s="10" customFormat="1" ht="19.899999999999999" customHeight="1">
      <c r="B61" s="150"/>
      <c r="C61" s="151"/>
      <c r="D61" s="152" t="s">
        <v>129</v>
      </c>
      <c r="E61" s="153"/>
      <c r="F61" s="153"/>
      <c r="G61" s="153"/>
      <c r="H61" s="153"/>
      <c r="I61" s="154"/>
      <c r="J61" s="155">
        <f>J91</f>
        <v>0</v>
      </c>
      <c r="K61" s="151"/>
      <c r="L61" s="156"/>
    </row>
    <row r="62" spans="1:47" s="10" customFormat="1" ht="19.899999999999999" customHeight="1">
      <c r="B62" s="150"/>
      <c r="C62" s="151"/>
      <c r="D62" s="152" t="s">
        <v>131</v>
      </c>
      <c r="E62" s="153"/>
      <c r="F62" s="153"/>
      <c r="G62" s="153"/>
      <c r="H62" s="153"/>
      <c r="I62" s="154"/>
      <c r="J62" s="155">
        <f>J104</f>
        <v>0</v>
      </c>
      <c r="K62" s="151"/>
      <c r="L62" s="156"/>
    </row>
    <row r="63" spans="1:47" s="10" customFormat="1" ht="19.899999999999999" customHeight="1">
      <c r="B63" s="150"/>
      <c r="C63" s="151"/>
      <c r="D63" s="152" t="s">
        <v>132</v>
      </c>
      <c r="E63" s="153"/>
      <c r="F63" s="153"/>
      <c r="G63" s="153"/>
      <c r="H63" s="153"/>
      <c r="I63" s="154"/>
      <c r="J63" s="155">
        <f>J109</f>
        <v>0</v>
      </c>
      <c r="K63" s="151"/>
      <c r="L63" s="156"/>
    </row>
    <row r="64" spans="1:47" s="9" customFormat="1" ht="24.95" customHeight="1">
      <c r="B64" s="143"/>
      <c r="C64" s="144"/>
      <c r="D64" s="145" t="s">
        <v>133</v>
      </c>
      <c r="E64" s="146"/>
      <c r="F64" s="146"/>
      <c r="G64" s="146"/>
      <c r="H64" s="146"/>
      <c r="I64" s="147"/>
      <c r="J64" s="148">
        <f>J117</f>
        <v>0</v>
      </c>
      <c r="K64" s="144"/>
      <c r="L64" s="149"/>
    </row>
    <row r="65" spans="1:31" s="10" customFormat="1" ht="19.899999999999999" customHeight="1">
      <c r="B65" s="150"/>
      <c r="C65" s="151"/>
      <c r="D65" s="152" t="s">
        <v>338</v>
      </c>
      <c r="E65" s="153"/>
      <c r="F65" s="153"/>
      <c r="G65" s="153"/>
      <c r="H65" s="153"/>
      <c r="I65" s="154"/>
      <c r="J65" s="155">
        <f>J118</f>
        <v>0</v>
      </c>
      <c r="K65" s="151"/>
      <c r="L65" s="156"/>
    </row>
    <row r="66" spans="1:31" s="9" customFormat="1" ht="24.95" customHeight="1">
      <c r="B66" s="143"/>
      <c r="C66" s="144"/>
      <c r="D66" s="145" t="s">
        <v>138</v>
      </c>
      <c r="E66" s="146"/>
      <c r="F66" s="146"/>
      <c r="G66" s="146"/>
      <c r="H66" s="146"/>
      <c r="I66" s="147"/>
      <c r="J66" s="148">
        <f>J121</f>
        <v>0</v>
      </c>
      <c r="K66" s="144"/>
      <c r="L66" s="149"/>
    </row>
    <row r="67" spans="1:31" s="10" customFormat="1" ht="19.899999999999999" customHeight="1">
      <c r="B67" s="150"/>
      <c r="C67" s="151"/>
      <c r="D67" s="152" t="s">
        <v>139</v>
      </c>
      <c r="E67" s="153"/>
      <c r="F67" s="153"/>
      <c r="G67" s="153"/>
      <c r="H67" s="153"/>
      <c r="I67" s="154"/>
      <c r="J67" s="155">
        <f>J122</f>
        <v>0</v>
      </c>
      <c r="K67" s="151"/>
      <c r="L67" s="156"/>
    </row>
    <row r="68" spans="1:31" s="10" customFormat="1" ht="19.899999999999999" customHeight="1">
      <c r="B68" s="150"/>
      <c r="C68" s="151"/>
      <c r="D68" s="152" t="s">
        <v>140</v>
      </c>
      <c r="E68" s="153"/>
      <c r="F68" s="153"/>
      <c r="G68" s="153"/>
      <c r="H68" s="153"/>
      <c r="I68" s="154"/>
      <c r="J68" s="155">
        <f>J124</f>
        <v>0</v>
      </c>
      <c r="K68" s="151"/>
      <c r="L68" s="156"/>
    </row>
    <row r="69" spans="1:31" s="10" customFormat="1" ht="19.899999999999999" customHeight="1">
      <c r="B69" s="150"/>
      <c r="C69" s="151"/>
      <c r="D69" s="152" t="s">
        <v>344</v>
      </c>
      <c r="E69" s="153"/>
      <c r="F69" s="153"/>
      <c r="G69" s="153"/>
      <c r="H69" s="153"/>
      <c r="I69" s="154"/>
      <c r="J69" s="155">
        <f>J126</f>
        <v>0</v>
      </c>
      <c r="K69" s="151"/>
      <c r="L69" s="156"/>
    </row>
    <row r="70" spans="1:31" s="2" customFormat="1" ht="21.75" customHeight="1">
      <c r="A70" s="32"/>
      <c r="B70" s="33"/>
      <c r="C70" s="34"/>
      <c r="D70" s="34"/>
      <c r="E70" s="34"/>
      <c r="F70" s="34"/>
      <c r="G70" s="34"/>
      <c r="H70" s="34"/>
      <c r="I70" s="106"/>
      <c r="J70" s="34"/>
      <c r="K70" s="34"/>
      <c r="L70" s="107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6.95" customHeight="1">
      <c r="A71" s="32"/>
      <c r="B71" s="45"/>
      <c r="C71" s="46"/>
      <c r="D71" s="46"/>
      <c r="E71" s="46"/>
      <c r="F71" s="46"/>
      <c r="G71" s="46"/>
      <c r="H71" s="46"/>
      <c r="I71" s="134"/>
      <c r="J71" s="46"/>
      <c r="K71" s="46"/>
      <c r="L71" s="10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5" spans="1:31" s="2" customFormat="1" ht="6.95" customHeight="1">
      <c r="A75" s="32"/>
      <c r="B75" s="47"/>
      <c r="C75" s="48"/>
      <c r="D75" s="48"/>
      <c r="E75" s="48"/>
      <c r="F75" s="48"/>
      <c r="G75" s="48"/>
      <c r="H75" s="48"/>
      <c r="I75" s="137"/>
      <c r="J75" s="48"/>
      <c r="K75" s="48"/>
      <c r="L75" s="10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24.95" customHeight="1">
      <c r="A76" s="32"/>
      <c r="B76" s="33"/>
      <c r="C76" s="21" t="s">
        <v>141</v>
      </c>
      <c r="D76" s="34"/>
      <c r="E76" s="34"/>
      <c r="F76" s="34"/>
      <c r="G76" s="34"/>
      <c r="H76" s="34"/>
      <c r="I76" s="106"/>
      <c r="J76" s="34"/>
      <c r="K76" s="34"/>
      <c r="L76" s="10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6.95" customHeight="1">
      <c r="A77" s="32"/>
      <c r="B77" s="33"/>
      <c r="C77" s="34"/>
      <c r="D77" s="34"/>
      <c r="E77" s="34"/>
      <c r="F77" s="34"/>
      <c r="G77" s="34"/>
      <c r="H77" s="34"/>
      <c r="I77" s="106"/>
      <c r="J77" s="34"/>
      <c r="K77" s="34"/>
      <c r="L77" s="10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7" t="s">
        <v>16</v>
      </c>
      <c r="D78" s="34"/>
      <c r="E78" s="34"/>
      <c r="F78" s="34"/>
      <c r="G78" s="34"/>
      <c r="H78" s="34"/>
      <c r="I78" s="106"/>
      <c r="J78" s="34"/>
      <c r="K78" s="34"/>
      <c r="L78" s="10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6.5" customHeight="1">
      <c r="A79" s="32"/>
      <c r="B79" s="33"/>
      <c r="C79" s="34"/>
      <c r="D79" s="34"/>
      <c r="E79" s="341" t="str">
        <f>E7</f>
        <v>Odstraňování postradatelných objektů SŽDC - demolice (obvod OŘ PHA)</v>
      </c>
      <c r="F79" s="342"/>
      <c r="G79" s="342"/>
      <c r="H79" s="342"/>
      <c r="I79" s="106"/>
      <c r="J79" s="34"/>
      <c r="K79" s="34"/>
      <c r="L79" s="10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2" customHeight="1">
      <c r="A80" s="32"/>
      <c r="B80" s="33"/>
      <c r="C80" s="27" t="s">
        <v>121</v>
      </c>
      <c r="D80" s="34"/>
      <c r="E80" s="34"/>
      <c r="F80" s="34"/>
      <c r="G80" s="34"/>
      <c r="H80" s="34"/>
      <c r="I80" s="106"/>
      <c r="J80" s="34"/>
      <c r="K80" s="34"/>
      <c r="L80" s="10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6.5" customHeight="1">
      <c r="A81" s="32"/>
      <c r="B81" s="33"/>
      <c r="C81" s="34"/>
      <c r="D81" s="34"/>
      <c r="E81" s="314" t="str">
        <f>E9</f>
        <v>SO.08 - Oskořínek - závorářské stanoviště (5000096332)</v>
      </c>
      <c r="F81" s="343"/>
      <c r="G81" s="343"/>
      <c r="H81" s="343"/>
      <c r="I81" s="106"/>
      <c r="J81" s="34"/>
      <c r="K81" s="34"/>
      <c r="L81" s="10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6.95" customHeight="1">
      <c r="A82" s="32"/>
      <c r="B82" s="33"/>
      <c r="C82" s="34"/>
      <c r="D82" s="34"/>
      <c r="E82" s="34"/>
      <c r="F82" s="34"/>
      <c r="G82" s="34"/>
      <c r="H82" s="34"/>
      <c r="I82" s="106"/>
      <c r="J82" s="34"/>
      <c r="K82" s="34"/>
      <c r="L82" s="10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2" customHeight="1">
      <c r="A83" s="32"/>
      <c r="B83" s="33"/>
      <c r="C83" s="27" t="s">
        <v>21</v>
      </c>
      <c r="D83" s="34"/>
      <c r="E83" s="34"/>
      <c r="F83" s="25" t="str">
        <f>F12</f>
        <v>Oskořínek</v>
      </c>
      <c r="G83" s="34"/>
      <c r="H83" s="34"/>
      <c r="I83" s="109" t="s">
        <v>23</v>
      </c>
      <c r="J83" s="57" t="str">
        <f>IF(J12="","",J12)</f>
        <v>28. 11. 2019</v>
      </c>
      <c r="K83" s="34"/>
      <c r="L83" s="10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6.95" customHeight="1">
      <c r="A84" s="32"/>
      <c r="B84" s="33"/>
      <c r="C84" s="34"/>
      <c r="D84" s="34"/>
      <c r="E84" s="34"/>
      <c r="F84" s="34"/>
      <c r="G84" s="34"/>
      <c r="H84" s="34"/>
      <c r="I84" s="106"/>
      <c r="J84" s="34"/>
      <c r="K84" s="34"/>
      <c r="L84" s="10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5.2" customHeight="1">
      <c r="A85" s="32"/>
      <c r="B85" s="33"/>
      <c r="C85" s="27" t="s">
        <v>25</v>
      </c>
      <c r="D85" s="34"/>
      <c r="E85" s="34"/>
      <c r="F85" s="25" t="str">
        <f>E15</f>
        <v>Správa železniční dopravní cesty, s.o.</v>
      </c>
      <c r="G85" s="34"/>
      <c r="H85" s="34"/>
      <c r="I85" s="109" t="s">
        <v>33</v>
      </c>
      <c r="J85" s="30" t="str">
        <f>E21</f>
        <v xml:space="preserve"> </v>
      </c>
      <c r="K85" s="34"/>
      <c r="L85" s="10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15.2" customHeight="1">
      <c r="A86" s="32"/>
      <c r="B86" s="33"/>
      <c r="C86" s="27" t="s">
        <v>31</v>
      </c>
      <c r="D86" s="34"/>
      <c r="E86" s="34"/>
      <c r="F86" s="25" t="str">
        <f>IF(E18="","",E18)</f>
        <v>Vyplň údaj</v>
      </c>
      <c r="G86" s="34"/>
      <c r="H86" s="34"/>
      <c r="I86" s="109" t="s">
        <v>35</v>
      </c>
      <c r="J86" s="30" t="str">
        <f>E24</f>
        <v>L. Malý</v>
      </c>
      <c r="K86" s="34"/>
      <c r="L86" s="10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10.35" customHeight="1">
      <c r="A87" s="32"/>
      <c r="B87" s="33"/>
      <c r="C87" s="34"/>
      <c r="D87" s="34"/>
      <c r="E87" s="34"/>
      <c r="F87" s="34"/>
      <c r="G87" s="34"/>
      <c r="H87" s="34"/>
      <c r="I87" s="106"/>
      <c r="J87" s="34"/>
      <c r="K87" s="34"/>
      <c r="L87" s="10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11" customFormat="1" ht="29.25" customHeight="1">
      <c r="A88" s="157"/>
      <c r="B88" s="158"/>
      <c r="C88" s="159" t="s">
        <v>142</v>
      </c>
      <c r="D88" s="160" t="s">
        <v>58</v>
      </c>
      <c r="E88" s="160" t="s">
        <v>54</v>
      </c>
      <c r="F88" s="160" t="s">
        <v>55</v>
      </c>
      <c r="G88" s="160" t="s">
        <v>143</v>
      </c>
      <c r="H88" s="160" t="s">
        <v>144</v>
      </c>
      <c r="I88" s="161" t="s">
        <v>145</v>
      </c>
      <c r="J88" s="162" t="s">
        <v>126</v>
      </c>
      <c r="K88" s="163" t="s">
        <v>146</v>
      </c>
      <c r="L88" s="164"/>
      <c r="M88" s="66" t="s">
        <v>19</v>
      </c>
      <c r="N88" s="67" t="s">
        <v>43</v>
      </c>
      <c r="O88" s="67" t="s">
        <v>147</v>
      </c>
      <c r="P88" s="67" t="s">
        <v>148</v>
      </c>
      <c r="Q88" s="67" t="s">
        <v>149</v>
      </c>
      <c r="R88" s="67" t="s">
        <v>150</v>
      </c>
      <c r="S88" s="67" t="s">
        <v>151</v>
      </c>
      <c r="T88" s="68" t="s">
        <v>152</v>
      </c>
      <c r="U88" s="157"/>
      <c r="V88" s="157"/>
      <c r="W88" s="157"/>
      <c r="X88" s="157"/>
      <c r="Y88" s="157"/>
      <c r="Z88" s="157"/>
      <c r="AA88" s="157"/>
      <c r="AB88" s="157"/>
      <c r="AC88" s="157"/>
      <c r="AD88" s="157"/>
      <c r="AE88" s="157"/>
    </row>
    <row r="89" spans="1:65" s="2" customFormat="1" ht="22.9" customHeight="1">
      <c r="A89" s="32"/>
      <c r="B89" s="33"/>
      <c r="C89" s="73" t="s">
        <v>153</v>
      </c>
      <c r="D89" s="34"/>
      <c r="E89" s="34"/>
      <c r="F89" s="34"/>
      <c r="G89" s="34"/>
      <c r="H89" s="34"/>
      <c r="I89" s="106"/>
      <c r="J89" s="165">
        <f>BK89</f>
        <v>0</v>
      </c>
      <c r="K89" s="34"/>
      <c r="L89" s="37"/>
      <c r="M89" s="69"/>
      <c r="N89" s="166"/>
      <c r="O89" s="70"/>
      <c r="P89" s="167">
        <f>P90+P117+P121</f>
        <v>0</v>
      </c>
      <c r="Q89" s="70"/>
      <c r="R89" s="167">
        <f>R90+R117+R121</f>
        <v>6.8410799999999998</v>
      </c>
      <c r="S89" s="70"/>
      <c r="T89" s="168">
        <f>T90+T117+T121</f>
        <v>29.478070000000002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5" t="s">
        <v>72</v>
      </c>
      <c r="AU89" s="15" t="s">
        <v>127</v>
      </c>
      <c r="BK89" s="169">
        <f>BK90+BK117+BK121</f>
        <v>0</v>
      </c>
    </row>
    <row r="90" spans="1:65" s="12" customFormat="1" ht="25.9" customHeight="1">
      <c r="B90" s="170"/>
      <c r="C90" s="171"/>
      <c r="D90" s="172" t="s">
        <v>72</v>
      </c>
      <c r="E90" s="173" t="s">
        <v>154</v>
      </c>
      <c r="F90" s="173" t="s">
        <v>155</v>
      </c>
      <c r="G90" s="171"/>
      <c r="H90" s="171"/>
      <c r="I90" s="174"/>
      <c r="J90" s="175">
        <f>BK90</f>
        <v>0</v>
      </c>
      <c r="K90" s="171"/>
      <c r="L90" s="176"/>
      <c r="M90" s="177"/>
      <c r="N90" s="178"/>
      <c r="O90" s="178"/>
      <c r="P90" s="179">
        <f>P91+P104+P109</f>
        <v>0</v>
      </c>
      <c r="Q90" s="178"/>
      <c r="R90" s="179">
        <f>R91+R104+R109</f>
        <v>6.8410799999999998</v>
      </c>
      <c r="S90" s="178"/>
      <c r="T90" s="180">
        <f>T91+T104+T109</f>
        <v>29.174070000000004</v>
      </c>
      <c r="AR90" s="181" t="s">
        <v>81</v>
      </c>
      <c r="AT90" s="182" t="s">
        <v>72</v>
      </c>
      <c r="AU90" s="182" t="s">
        <v>73</v>
      </c>
      <c r="AY90" s="181" t="s">
        <v>156</v>
      </c>
      <c r="BK90" s="183">
        <f>BK91+BK104+BK109</f>
        <v>0</v>
      </c>
    </row>
    <row r="91" spans="1:65" s="12" customFormat="1" ht="22.9" customHeight="1">
      <c r="B91" s="170"/>
      <c r="C91" s="171"/>
      <c r="D91" s="172" t="s">
        <v>72</v>
      </c>
      <c r="E91" s="184" t="s">
        <v>81</v>
      </c>
      <c r="F91" s="184" t="s">
        <v>157</v>
      </c>
      <c r="G91" s="171"/>
      <c r="H91" s="171"/>
      <c r="I91" s="174"/>
      <c r="J91" s="185">
        <f>BK91</f>
        <v>0</v>
      </c>
      <c r="K91" s="171"/>
      <c r="L91" s="176"/>
      <c r="M91" s="177"/>
      <c r="N91" s="178"/>
      <c r="O91" s="178"/>
      <c r="P91" s="179">
        <f>SUM(P92:P103)</f>
        <v>0</v>
      </c>
      <c r="Q91" s="178"/>
      <c r="R91" s="179">
        <f>SUM(R92:R103)</f>
        <v>6.8410799999999998</v>
      </c>
      <c r="S91" s="178"/>
      <c r="T91" s="180">
        <f>SUM(T92:T103)</f>
        <v>0.1</v>
      </c>
      <c r="AR91" s="181" t="s">
        <v>81</v>
      </c>
      <c r="AT91" s="182" t="s">
        <v>72</v>
      </c>
      <c r="AU91" s="182" t="s">
        <v>81</v>
      </c>
      <c r="AY91" s="181" t="s">
        <v>156</v>
      </c>
      <c r="BK91" s="183">
        <f>SUM(BK92:BK103)</f>
        <v>0</v>
      </c>
    </row>
    <row r="92" spans="1:65" s="2" customFormat="1" ht="24" customHeight="1">
      <c r="A92" s="32"/>
      <c r="B92" s="33"/>
      <c r="C92" s="186" t="s">
        <v>81</v>
      </c>
      <c r="D92" s="186" t="s">
        <v>158</v>
      </c>
      <c r="E92" s="187" t="s">
        <v>159</v>
      </c>
      <c r="F92" s="188" t="s">
        <v>160</v>
      </c>
      <c r="G92" s="189" t="s">
        <v>161</v>
      </c>
      <c r="H92" s="190">
        <v>15</v>
      </c>
      <c r="I92" s="191"/>
      <c r="J92" s="192">
        <f t="shared" ref="J92:J103" si="0">ROUND(I92*H92,2)</f>
        <v>0</v>
      </c>
      <c r="K92" s="193"/>
      <c r="L92" s="37"/>
      <c r="M92" s="194" t="s">
        <v>19</v>
      </c>
      <c r="N92" s="195" t="s">
        <v>44</v>
      </c>
      <c r="O92" s="62"/>
      <c r="P92" s="196">
        <f t="shared" ref="P92:P103" si="1">O92*H92</f>
        <v>0</v>
      </c>
      <c r="Q92" s="196">
        <v>0</v>
      </c>
      <c r="R92" s="196">
        <f t="shared" ref="R92:R103" si="2">Q92*H92</f>
        <v>0</v>
      </c>
      <c r="S92" s="196">
        <v>0</v>
      </c>
      <c r="T92" s="197">
        <f t="shared" ref="T92:T103" si="3"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98" t="s">
        <v>162</v>
      </c>
      <c r="AT92" s="198" t="s">
        <v>158</v>
      </c>
      <c r="AU92" s="198" t="s">
        <v>83</v>
      </c>
      <c r="AY92" s="15" t="s">
        <v>156</v>
      </c>
      <c r="BE92" s="199">
        <f t="shared" ref="BE92:BE103" si="4">IF(N92="základní",J92,0)</f>
        <v>0</v>
      </c>
      <c r="BF92" s="199">
        <f t="shared" ref="BF92:BF103" si="5">IF(N92="snížená",J92,0)</f>
        <v>0</v>
      </c>
      <c r="BG92" s="199">
        <f t="shared" ref="BG92:BG103" si="6">IF(N92="zákl. přenesená",J92,0)</f>
        <v>0</v>
      </c>
      <c r="BH92" s="199">
        <f t="shared" ref="BH92:BH103" si="7">IF(N92="sníž. přenesená",J92,0)</f>
        <v>0</v>
      </c>
      <c r="BI92" s="199">
        <f t="shared" ref="BI92:BI103" si="8">IF(N92="nulová",J92,0)</f>
        <v>0</v>
      </c>
      <c r="BJ92" s="15" t="s">
        <v>81</v>
      </c>
      <c r="BK92" s="199">
        <f t="shared" ref="BK92:BK103" si="9">ROUND(I92*H92,2)</f>
        <v>0</v>
      </c>
      <c r="BL92" s="15" t="s">
        <v>162</v>
      </c>
      <c r="BM92" s="198" t="s">
        <v>660</v>
      </c>
    </row>
    <row r="93" spans="1:65" s="2" customFormat="1" ht="16.5" customHeight="1">
      <c r="A93" s="32"/>
      <c r="B93" s="33"/>
      <c r="C93" s="186" t="s">
        <v>83</v>
      </c>
      <c r="D93" s="186" t="s">
        <v>158</v>
      </c>
      <c r="E93" s="187" t="s">
        <v>346</v>
      </c>
      <c r="F93" s="188" t="s">
        <v>347</v>
      </c>
      <c r="G93" s="189" t="s">
        <v>161</v>
      </c>
      <c r="H93" s="190">
        <v>15</v>
      </c>
      <c r="I93" s="191"/>
      <c r="J93" s="192">
        <f t="shared" si="0"/>
        <v>0</v>
      </c>
      <c r="K93" s="193"/>
      <c r="L93" s="37"/>
      <c r="M93" s="194" t="s">
        <v>19</v>
      </c>
      <c r="N93" s="195" t="s">
        <v>44</v>
      </c>
      <c r="O93" s="62"/>
      <c r="P93" s="196">
        <f t="shared" si="1"/>
        <v>0</v>
      </c>
      <c r="Q93" s="196">
        <v>6.0000000000000002E-5</v>
      </c>
      <c r="R93" s="196">
        <f t="shared" si="2"/>
        <v>8.9999999999999998E-4</v>
      </c>
      <c r="S93" s="196">
        <v>0</v>
      </c>
      <c r="T93" s="197">
        <f t="shared" si="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98" t="s">
        <v>162</v>
      </c>
      <c r="AT93" s="198" t="s">
        <v>158</v>
      </c>
      <c r="AU93" s="198" t="s">
        <v>83</v>
      </c>
      <c r="AY93" s="15" t="s">
        <v>156</v>
      </c>
      <c r="BE93" s="199">
        <f t="shared" si="4"/>
        <v>0</v>
      </c>
      <c r="BF93" s="199">
        <f t="shared" si="5"/>
        <v>0</v>
      </c>
      <c r="BG93" s="199">
        <f t="shared" si="6"/>
        <v>0</v>
      </c>
      <c r="BH93" s="199">
        <f t="shared" si="7"/>
        <v>0</v>
      </c>
      <c r="BI93" s="199">
        <f t="shared" si="8"/>
        <v>0</v>
      </c>
      <c r="BJ93" s="15" t="s">
        <v>81</v>
      </c>
      <c r="BK93" s="199">
        <f t="shared" si="9"/>
        <v>0</v>
      </c>
      <c r="BL93" s="15" t="s">
        <v>162</v>
      </c>
      <c r="BM93" s="198" t="s">
        <v>661</v>
      </c>
    </row>
    <row r="94" spans="1:65" s="2" customFormat="1" ht="24" customHeight="1">
      <c r="A94" s="32"/>
      <c r="B94" s="33"/>
      <c r="C94" s="186" t="s">
        <v>168</v>
      </c>
      <c r="D94" s="186" t="s">
        <v>158</v>
      </c>
      <c r="E94" s="187" t="s">
        <v>164</v>
      </c>
      <c r="F94" s="188" t="s">
        <v>165</v>
      </c>
      <c r="G94" s="189" t="s">
        <v>166</v>
      </c>
      <c r="H94" s="190">
        <v>3.375</v>
      </c>
      <c r="I94" s="191"/>
      <c r="J94" s="192">
        <f t="shared" si="0"/>
        <v>0</v>
      </c>
      <c r="K94" s="193"/>
      <c r="L94" s="37"/>
      <c r="M94" s="194" t="s">
        <v>19</v>
      </c>
      <c r="N94" s="195" t="s">
        <v>44</v>
      </c>
      <c r="O94" s="62"/>
      <c r="P94" s="196">
        <f t="shared" si="1"/>
        <v>0</v>
      </c>
      <c r="Q94" s="196">
        <v>0</v>
      </c>
      <c r="R94" s="196">
        <f t="shared" si="2"/>
        <v>0</v>
      </c>
      <c r="S94" s="196">
        <v>0</v>
      </c>
      <c r="T94" s="197">
        <f t="shared" si="3"/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98" t="s">
        <v>162</v>
      </c>
      <c r="AT94" s="198" t="s">
        <v>158</v>
      </c>
      <c r="AU94" s="198" t="s">
        <v>83</v>
      </c>
      <c r="AY94" s="15" t="s">
        <v>156</v>
      </c>
      <c r="BE94" s="199">
        <f t="shared" si="4"/>
        <v>0</v>
      </c>
      <c r="BF94" s="199">
        <f t="shared" si="5"/>
        <v>0</v>
      </c>
      <c r="BG94" s="199">
        <f t="shared" si="6"/>
        <v>0</v>
      </c>
      <c r="BH94" s="199">
        <f t="shared" si="7"/>
        <v>0</v>
      </c>
      <c r="BI94" s="199">
        <f t="shared" si="8"/>
        <v>0</v>
      </c>
      <c r="BJ94" s="15" t="s">
        <v>81</v>
      </c>
      <c r="BK94" s="199">
        <f t="shared" si="9"/>
        <v>0</v>
      </c>
      <c r="BL94" s="15" t="s">
        <v>162</v>
      </c>
      <c r="BM94" s="198" t="s">
        <v>662</v>
      </c>
    </row>
    <row r="95" spans="1:65" s="2" customFormat="1" ht="24" customHeight="1">
      <c r="A95" s="32"/>
      <c r="B95" s="33"/>
      <c r="C95" s="186" t="s">
        <v>162</v>
      </c>
      <c r="D95" s="186" t="s">
        <v>158</v>
      </c>
      <c r="E95" s="187" t="s">
        <v>169</v>
      </c>
      <c r="F95" s="188" t="s">
        <v>170</v>
      </c>
      <c r="G95" s="189" t="s">
        <v>166</v>
      </c>
      <c r="H95" s="190">
        <v>3.375</v>
      </c>
      <c r="I95" s="191"/>
      <c r="J95" s="192">
        <f t="shared" si="0"/>
        <v>0</v>
      </c>
      <c r="K95" s="193"/>
      <c r="L95" s="37"/>
      <c r="M95" s="194" t="s">
        <v>19</v>
      </c>
      <c r="N95" s="195" t="s">
        <v>44</v>
      </c>
      <c r="O95" s="62"/>
      <c r="P95" s="196">
        <f t="shared" si="1"/>
        <v>0</v>
      </c>
      <c r="Q95" s="196">
        <v>0</v>
      </c>
      <c r="R95" s="196">
        <f t="shared" si="2"/>
        <v>0</v>
      </c>
      <c r="S95" s="196">
        <v>0</v>
      </c>
      <c r="T95" s="197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98" t="s">
        <v>162</v>
      </c>
      <c r="AT95" s="198" t="s">
        <v>158</v>
      </c>
      <c r="AU95" s="198" t="s">
        <v>83</v>
      </c>
      <c r="AY95" s="15" t="s">
        <v>156</v>
      </c>
      <c r="BE95" s="199">
        <f t="shared" si="4"/>
        <v>0</v>
      </c>
      <c r="BF95" s="199">
        <f t="shared" si="5"/>
        <v>0</v>
      </c>
      <c r="BG95" s="199">
        <f t="shared" si="6"/>
        <v>0</v>
      </c>
      <c r="BH95" s="199">
        <f t="shared" si="7"/>
        <v>0</v>
      </c>
      <c r="BI95" s="199">
        <f t="shared" si="8"/>
        <v>0</v>
      </c>
      <c r="BJ95" s="15" t="s">
        <v>81</v>
      </c>
      <c r="BK95" s="199">
        <f t="shared" si="9"/>
        <v>0</v>
      </c>
      <c r="BL95" s="15" t="s">
        <v>162</v>
      </c>
      <c r="BM95" s="198" t="s">
        <v>663</v>
      </c>
    </row>
    <row r="96" spans="1:65" s="2" customFormat="1" ht="36" customHeight="1">
      <c r="A96" s="32"/>
      <c r="B96" s="33"/>
      <c r="C96" s="186" t="s">
        <v>175</v>
      </c>
      <c r="D96" s="186" t="s">
        <v>158</v>
      </c>
      <c r="E96" s="187" t="s">
        <v>172</v>
      </c>
      <c r="F96" s="188" t="s">
        <v>173</v>
      </c>
      <c r="G96" s="189" t="s">
        <v>166</v>
      </c>
      <c r="H96" s="190">
        <v>33.75</v>
      </c>
      <c r="I96" s="191"/>
      <c r="J96" s="192">
        <f t="shared" si="0"/>
        <v>0</v>
      </c>
      <c r="K96" s="193"/>
      <c r="L96" s="37"/>
      <c r="M96" s="194" t="s">
        <v>19</v>
      </c>
      <c r="N96" s="195" t="s">
        <v>44</v>
      </c>
      <c r="O96" s="62"/>
      <c r="P96" s="196">
        <f t="shared" si="1"/>
        <v>0</v>
      </c>
      <c r="Q96" s="196">
        <v>0</v>
      </c>
      <c r="R96" s="196">
        <f t="shared" si="2"/>
        <v>0</v>
      </c>
      <c r="S96" s="196">
        <v>0</v>
      </c>
      <c r="T96" s="197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98" t="s">
        <v>162</v>
      </c>
      <c r="AT96" s="198" t="s">
        <v>158</v>
      </c>
      <c r="AU96" s="198" t="s">
        <v>83</v>
      </c>
      <c r="AY96" s="15" t="s">
        <v>156</v>
      </c>
      <c r="BE96" s="199">
        <f t="shared" si="4"/>
        <v>0</v>
      </c>
      <c r="BF96" s="199">
        <f t="shared" si="5"/>
        <v>0</v>
      </c>
      <c r="BG96" s="199">
        <f t="shared" si="6"/>
        <v>0</v>
      </c>
      <c r="BH96" s="199">
        <f t="shared" si="7"/>
        <v>0</v>
      </c>
      <c r="BI96" s="199">
        <f t="shared" si="8"/>
        <v>0</v>
      </c>
      <c r="BJ96" s="15" t="s">
        <v>81</v>
      </c>
      <c r="BK96" s="199">
        <f t="shared" si="9"/>
        <v>0</v>
      </c>
      <c r="BL96" s="15" t="s">
        <v>162</v>
      </c>
      <c r="BM96" s="198" t="s">
        <v>664</v>
      </c>
    </row>
    <row r="97" spans="1:65" s="2" customFormat="1" ht="24" customHeight="1">
      <c r="A97" s="32"/>
      <c r="B97" s="33"/>
      <c r="C97" s="186" t="s">
        <v>179</v>
      </c>
      <c r="D97" s="186" t="s">
        <v>158</v>
      </c>
      <c r="E97" s="187" t="s">
        <v>176</v>
      </c>
      <c r="F97" s="188" t="s">
        <v>177</v>
      </c>
      <c r="G97" s="189" t="s">
        <v>166</v>
      </c>
      <c r="H97" s="190">
        <v>3.375</v>
      </c>
      <c r="I97" s="191"/>
      <c r="J97" s="192">
        <f t="shared" si="0"/>
        <v>0</v>
      </c>
      <c r="K97" s="193"/>
      <c r="L97" s="37"/>
      <c r="M97" s="194" t="s">
        <v>19</v>
      </c>
      <c r="N97" s="195" t="s">
        <v>44</v>
      </c>
      <c r="O97" s="62"/>
      <c r="P97" s="196">
        <f t="shared" si="1"/>
        <v>0</v>
      </c>
      <c r="Q97" s="196">
        <v>0</v>
      </c>
      <c r="R97" s="196">
        <f t="shared" si="2"/>
        <v>0</v>
      </c>
      <c r="S97" s="196">
        <v>0</v>
      </c>
      <c r="T97" s="197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98" t="s">
        <v>162</v>
      </c>
      <c r="AT97" s="198" t="s">
        <v>158</v>
      </c>
      <c r="AU97" s="198" t="s">
        <v>83</v>
      </c>
      <c r="AY97" s="15" t="s">
        <v>156</v>
      </c>
      <c r="BE97" s="199">
        <f t="shared" si="4"/>
        <v>0</v>
      </c>
      <c r="BF97" s="199">
        <f t="shared" si="5"/>
        <v>0</v>
      </c>
      <c r="BG97" s="199">
        <f t="shared" si="6"/>
        <v>0</v>
      </c>
      <c r="BH97" s="199">
        <f t="shared" si="7"/>
        <v>0</v>
      </c>
      <c r="BI97" s="199">
        <f t="shared" si="8"/>
        <v>0</v>
      </c>
      <c r="BJ97" s="15" t="s">
        <v>81</v>
      </c>
      <c r="BK97" s="199">
        <f t="shared" si="9"/>
        <v>0</v>
      </c>
      <c r="BL97" s="15" t="s">
        <v>162</v>
      </c>
      <c r="BM97" s="198" t="s">
        <v>665</v>
      </c>
    </row>
    <row r="98" spans="1:65" s="2" customFormat="1" ht="24" customHeight="1">
      <c r="A98" s="32"/>
      <c r="B98" s="33"/>
      <c r="C98" s="186" t="s">
        <v>183</v>
      </c>
      <c r="D98" s="186" t="s">
        <v>158</v>
      </c>
      <c r="E98" s="187" t="s">
        <v>184</v>
      </c>
      <c r="F98" s="188" t="s">
        <v>185</v>
      </c>
      <c r="G98" s="189" t="s">
        <v>161</v>
      </c>
      <c r="H98" s="190">
        <v>25</v>
      </c>
      <c r="I98" s="191"/>
      <c r="J98" s="192">
        <f t="shared" si="0"/>
        <v>0</v>
      </c>
      <c r="K98" s="193"/>
      <c r="L98" s="37"/>
      <c r="M98" s="194" t="s">
        <v>19</v>
      </c>
      <c r="N98" s="195" t="s">
        <v>44</v>
      </c>
      <c r="O98" s="62"/>
      <c r="P98" s="196">
        <f t="shared" si="1"/>
        <v>0</v>
      </c>
      <c r="Q98" s="196">
        <v>0</v>
      </c>
      <c r="R98" s="196">
        <f t="shared" si="2"/>
        <v>0</v>
      </c>
      <c r="S98" s="196">
        <v>0</v>
      </c>
      <c r="T98" s="197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8" t="s">
        <v>162</v>
      </c>
      <c r="AT98" s="198" t="s">
        <v>158</v>
      </c>
      <c r="AU98" s="198" t="s">
        <v>83</v>
      </c>
      <c r="AY98" s="15" t="s">
        <v>156</v>
      </c>
      <c r="BE98" s="199">
        <f t="shared" si="4"/>
        <v>0</v>
      </c>
      <c r="BF98" s="199">
        <f t="shared" si="5"/>
        <v>0</v>
      </c>
      <c r="BG98" s="199">
        <f t="shared" si="6"/>
        <v>0</v>
      </c>
      <c r="BH98" s="199">
        <f t="shared" si="7"/>
        <v>0</v>
      </c>
      <c r="BI98" s="199">
        <f t="shared" si="8"/>
        <v>0</v>
      </c>
      <c r="BJ98" s="15" t="s">
        <v>81</v>
      </c>
      <c r="BK98" s="199">
        <f t="shared" si="9"/>
        <v>0</v>
      </c>
      <c r="BL98" s="15" t="s">
        <v>162</v>
      </c>
      <c r="BM98" s="198" t="s">
        <v>666</v>
      </c>
    </row>
    <row r="99" spans="1:65" s="2" customFormat="1" ht="24" customHeight="1">
      <c r="A99" s="32"/>
      <c r="B99" s="33"/>
      <c r="C99" s="186" t="s">
        <v>187</v>
      </c>
      <c r="D99" s="186" t="s">
        <v>158</v>
      </c>
      <c r="E99" s="187" t="s">
        <v>188</v>
      </c>
      <c r="F99" s="188" t="s">
        <v>189</v>
      </c>
      <c r="G99" s="189" t="s">
        <v>161</v>
      </c>
      <c r="H99" s="190">
        <v>12</v>
      </c>
      <c r="I99" s="191"/>
      <c r="J99" s="192">
        <f t="shared" si="0"/>
        <v>0</v>
      </c>
      <c r="K99" s="193"/>
      <c r="L99" s="37"/>
      <c r="M99" s="194" t="s">
        <v>19</v>
      </c>
      <c r="N99" s="195" t="s">
        <v>44</v>
      </c>
      <c r="O99" s="62"/>
      <c r="P99" s="196">
        <f t="shared" si="1"/>
        <v>0</v>
      </c>
      <c r="Q99" s="196">
        <v>0</v>
      </c>
      <c r="R99" s="196">
        <f t="shared" si="2"/>
        <v>0</v>
      </c>
      <c r="S99" s="196">
        <v>0</v>
      </c>
      <c r="T99" s="197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98" t="s">
        <v>162</v>
      </c>
      <c r="AT99" s="198" t="s">
        <v>158</v>
      </c>
      <c r="AU99" s="198" t="s">
        <v>83</v>
      </c>
      <c r="AY99" s="15" t="s">
        <v>156</v>
      </c>
      <c r="BE99" s="199">
        <f t="shared" si="4"/>
        <v>0</v>
      </c>
      <c r="BF99" s="199">
        <f t="shared" si="5"/>
        <v>0</v>
      </c>
      <c r="BG99" s="199">
        <f t="shared" si="6"/>
        <v>0</v>
      </c>
      <c r="BH99" s="199">
        <f t="shared" si="7"/>
        <v>0</v>
      </c>
      <c r="BI99" s="199">
        <f t="shared" si="8"/>
        <v>0</v>
      </c>
      <c r="BJ99" s="15" t="s">
        <v>81</v>
      </c>
      <c r="BK99" s="199">
        <f t="shared" si="9"/>
        <v>0</v>
      </c>
      <c r="BL99" s="15" t="s">
        <v>162</v>
      </c>
      <c r="BM99" s="198" t="s">
        <v>667</v>
      </c>
    </row>
    <row r="100" spans="1:65" s="2" customFormat="1" ht="16.5" customHeight="1">
      <c r="A100" s="32"/>
      <c r="B100" s="33"/>
      <c r="C100" s="200" t="s">
        <v>191</v>
      </c>
      <c r="D100" s="200" t="s">
        <v>192</v>
      </c>
      <c r="E100" s="201" t="s">
        <v>193</v>
      </c>
      <c r="F100" s="202" t="s">
        <v>194</v>
      </c>
      <c r="G100" s="203" t="s">
        <v>195</v>
      </c>
      <c r="H100" s="204">
        <v>6.84</v>
      </c>
      <c r="I100" s="205"/>
      <c r="J100" s="206">
        <f t="shared" si="0"/>
        <v>0</v>
      </c>
      <c r="K100" s="207"/>
      <c r="L100" s="208"/>
      <c r="M100" s="209" t="s">
        <v>19</v>
      </c>
      <c r="N100" s="210" t="s">
        <v>44</v>
      </c>
      <c r="O100" s="62"/>
      <c r="P100" s="196">
        <f t="shared" si="1"/>
        <v>0</v>
      </c>
      <c r="Q100" s="196">
        <v>1</v>
      </c>
      <c r="R100" s="196">
        <f t="shared" si="2"/>
        <v>6.84</v>
      </c>
      <c r="S100" s="196">
        <v>0</v>
      </c>
      <c r="T100" s="197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98" t="s">
        <v>187</v>
      </c>
      <c r="AT100" s="198" t="s">
        <v>192</v>
      </c>
      <c r="AU100" s="198" t="s">
        <v>83</v>
      </c>
      <c r="AY100" s="15" t="s">
        <v>156</v>
      </c>
      <c r="BE100" s="199">
        <f t="shared" si="4"/>
        <v>0</v>
      </c>
      <c r="BF100" s="199">
        <f t="shared" si="5"/>
        <v>0</v>
      </c>
      <c r="BG100" s="199">
        <f t="shared" si="6"/>
        <v>0</v>
      </c>
      <c r="BH100" s="199">
        <f t="shared" si="7"/>
        <v>0</v>
      </c>
      <c r="BI100" s="199">
        <f t="shared" si="8"/>
        <v>0</v>
      </c>
      <c r="BJ100" s="15" t="s">
        <v>81</v>
      </c>
      <c r="BK100" s="199">
        <f t="shared" si="9"/>
        <v>0</v>
      </c>
      <c r="BL100" s="15" t="s">
        <v>162</v>
      </c>
      <c r="BM100" s="198" t="s">
        <v>668</v>
      </c>
    </row>
    <row r="101" spans="1:65" s="2" customFormat="1" ht="24" customHeight="1">
      <c r="A101" s="32"/>
      <c r="B101" s="33"/>
      <c r="C101" s="186" t="s">
        <v>197</v>
      </c>
      <c r="D101" s="186" t="s">
        <v>158</v>
      </c>
      <c r="E101" s="187" t="s">
        <v>198</v>
      </c>
      <c r="F101" s="188" t="s">
        <v>199</v>
      </c>
      <c r="G101" s="189" t="s">
        <v>161</v>
      </c>
      <c r="H101" s="190">
        <v>12</v>
      </c>
      <c r="I101" s="191"/>
      <c r="J101" s="192">
        <f t="shared" si="0"/>
        <v>0</v>
      </c>
      <c r="K101" s="193"/>
      <c r="L101" s="37"/>
      <c r="M101" s="194" t="s">
        <v>19</v>
      </c>
      <c r="N101" s="195" t="s">
        <v>44</v>
      </c>
      <c r="O101" s="62"/>
      <c r="P101" s="196">
        <f t="shared" si="1"/>
        <v>0</v>
      </c>
      <c r="Q101" s="196">
        <v>0</v>
      </c>
      <c r="R101" s="196">
        <f t="shared" si="2"/>
        <v>0</v>
      </c>
      <c r="S101" s="196">
        <v>0</v>
      </c>
      <c r="T101" s="197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98" t="s">
        <v>162</v>
      </c>
      <c r="AT101" s="198" t="s">
        <v>158</v>
      </c>
      <c r="AU101" s="198" t="s">
        <v>83</v>
      </c>
      <c r="AY101" s="15" t="s">
        <v>156</v>
      </c>
      <c r="BE101" s="199">
        <f t="shared" si="4"/>
        <v>0</v>
      </c>
      <c r="BF101" s="199">
        <f t="shared" si="5"/>
        <v>0</v>
      </c>
      <c r="BG101" s="199">
        <f t="shared" si="6"/>
        <v>0</v>
      </c>
      <c r="BH101" s="199">
        <f t="shared" si="7"/>
        <v>0</v>
      </c>
      <c r="BI101" s="199">
        <f t="shared" si="8"/>
        <v>0</v>
      </c>
      <c r="BJ101" s="15" t="s">
        <v>81</v>
      </c>
      <c r="BK101" s="199">
        <f t="shared" si="9"/>
        <v>0</v>
      </c>
      <c r="BL101" s="15" t="s">
        <v>162</v>
      </c>
      <c r="BM101" s="198" t="s">
        <v>669</v>
      </c>
    </row>
    <row r="102" spans="1:65" s="2" customFormat="1" ht="16.5" customHeight="1">
      <c r="A102" s="32"/>
      <c r="B102" s="33"/>
      <c r="C102" s="200" t="s">
        <v>201</v>
      </c>
      <c r="D102" s="200" t="s">
        <v>192</v>
      </c>
      <c r="E102" s="201" t="s">
        <v>202</v>
      </c>
      <c r="F102" s="202" t="s">
        <v>203</v>
      </c>
      <c r="G102" s="203" t="s">
        <v>204</v>
      </c>
      <c r="H102" s="204">
        <v>0.18</v>
      </c>
      <c r="I102" s="205"/>
      <c r="J102" s="206">
        <f t="shared" si="0"/>
        <v>0</v>
      </c>
      <c r="K102" s="207"/>
      <c r="L102" s="208"/>
      <c r="M102" s="209" t="s">
        <v>19</v>
      </c>
      <c r="N102" s="210" t="s">
        <v>44</v>
      </c>
      <c r="O102" s="62"/>
      <c r="P102" s="196">
        <f t="shared" si="1"/>
        <v>0</v>
      </c>
      <c r="Q102" s="196">
        <v>1E-3</v>
      </c>
      <c r="R102" s="196">
        <f t="shared" si="2"/>
        <v>1.7999999999999998E-4</v>
      </c>
      <c r="S102" s="196">
        <v>0</v>
      </c>
      <c r="T102" s="197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98" t="s">
        <v>187</v>
      </c>
      <c r="AT102" s="198" t="s">
        <v>192</v>
      </c>
      <c r="AU102" s="198" t="s">
        <v>83</v>
      </c>
      <c r="AY102" s="15" t="s">
        <v>156</v>
      </c>
      <c r="BE102" s="199">
        <f t="shared" si="4"/>
        <v>0</v>
      </c>
      <c r="BF102" s="199">
        <f t="shared" si="5"/>
        <v>0</v>
      </c>
      <c r="BG102" s="199">
        <f t="shared" si="6"/>
        <v>0</v>
      </c>
      <c r="BH102" s="199">
        <f t="shared" si="7"/>
        <v>0</v>
      </c>
      <c r="BI102" s="199">
        <f t="shared" si="8"/>
        <v>0</v>
      </c>
      <c r="BJ102" s="15" t="s">
        <v>81</v>
      </c>
      <c r="BK102" s="199">
        <f t="shared" si="9"/>
        <v>0</v>
      </c>
      <c r="BL102" s="15" t="s">
        <v>162</v>
      </c>
      <c r="BM102" s="198" t="s">
        <v>670</v>
      </c>
    </row>
    <row r="103" spans="1:65" s="2" customFormat="1" ht="16.5" customHeight="1">
      <c r="A103" s="32"/>
      <c r="B103" s="33"/>
      <c r="C103" s="186" t="s">
        <v>206</v>
      </c>
      <c r="D103" s="186" t="s">
        <v>158</v>
      </c>
      <c r="E103" s="187" t="s">
        <v>207</v>
      </c>
      <c r="F103" s="188" t="s">
        <v>208</v>
      </c>
      <c r="G103" s="189" t="s">
        <v>195</v>
      </c>
      <c r="H103" s="190">
        <v>0.1</v>
      </c>
      <c r="I103" s="191"/>
      <c r="J103" s="192">
        <f t="shared" si="0"/>
        <v>0</v>
      </c>
      <c r="K103" s="193"/>
      <c r="L103" s="37"/>
      <c r="M103" s="194" t="s">
        <v>19</v>
      </c>
      <c r="N103" s="195" t="s">
        <v>44</v>
      </c>
      <c r="O103" s="62"/>
      <c r="P103" s="196">
        <f t="shared" si="1"/>
        <v>0</v>
      </c>
      <c r="Q103" s="196">
        <v>0</v>
      </c>
      <c r="R103" s="196">
        <f t="shared" si="2"/>
        <v>0</v>
      </c>
      <c r="S103" s="196">
        <v>1</v>
      </c>
      <c r="T103" s="197">
        <f t="shared" si="3"/>
        <v>0.1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98" t="s">
        <v>162</v>
      </c>
      <c r="AT103" s="198" t="s">
        <v>158</v>
      </c>
      <c r="AU103" s="198" t="s">
        <v>83</v>
      </c>
      <c r="AY103" s="15" t="s">
        <v>156</v>
      </c>
      <c r="BE103" s="199">
        <f t="shared" si="4"/>
        <v>0</v>
      </c>
      <c r="BF103" s="199">
        <f t="shared" si="5"/>
        <v>0</v>
      </c>
      <c r="BG103" s="199">
        <f t="shared" si="6"/>
        <v>0</v>
      </c>
      <c r="BH103" s="199">
        <f t="shared" si="7"/>
        <v>0</v>
      </c>
      <c r="BI103" s="199">
        <f t="shared" si="8"/>
        <v>0</v>
      </c>
      <c r="BJ103" s="15" t="s">
        <v>81</v>
      </c>
      <c r="BK103" s="199">
        <f t="shared" si="9"/>
        <v>0</v>
      </c>
      <c r="BL103" s="15" t="s">
        <v>162</v>
      </c>
      <c r="BM103" s="198" t="s">
        <v>671</v>
      </c>
    </row>
    <row r="104" spans="1:65" s="12" customFormat="1" ht="22.9" customHeight="1">
      <c r="B104" s="170"/>
      <c r="C104" s="171"/>
      <c r="D104" s="172" t="s">
        <v>72</v>
      </c>
      <c r="E104" s="184" t="s">
        <v>191</v>
      </c>
      <c r="F104" s="184" t="s">
        <v>220</v>
      </c>
      <c r="G104" s="171"/>
      <c r="H104" s="171"/>
      <c r="I104" s="174"/>
      <c r="J104" s="185">
        <f>BK104</f>
        <v>0</v>
      </c>
      <c r="K104" s="171"/>
      <c r="L104" s="176"/>
      <c r="M104" s="177"/>
      <c r="N104" s="178"/>
      <c r="O104" s="178"/>
      <c r="P104" s="179">
        <f>SUM(P105:P108)</f>
        <v>0</v>
      </c>
      <c r="Q104" s="178"/>
      <c r="R104" s="179">
        <f>SUM(R105:R108)</f>
        <v>0</v>
      </c>
      <c r="S104" s="178"/>
      <c r="T104" s="180">
        <f>SUM(T105:T108)</f>
        <v>29.074070000000003</v>
      </c>
      <c r="AR104" s="181" t="s">
        <v>81</v>
      </c>
      <c r="AT104" s="182" t="s">
        <v>72</v>
      </c>
      <c r="AU104" s="182" t="s">
        <v>81</v>
      </c>
      <c r="AY104" s="181" t="s">
        <v>156</v>
      </c>
      <c r="BK104" s="183">
        <f>SUM(BK105:BK108)</f>
        <v>0</v>
      </c>
    </row>
    <row r="105" spans="1:65" s="2" customFormat="1" ht="24" customHeight="1">
      <c r="A105" s="32"/>
      <c r="B105" s="33"/>
      <c r="C105" s="186" t="s">
        <v>221</v>
      </c>
      <c r="D105" s="186" t="s">
        <v>158</v>
      </c>
      <c r="E105" s="187" t="s">
        <v>367</v>
      </c>
      <c r="F105" s="188" t="s">
        <v>368</v>
      </c>
      <c r="G105" s="189" t="s">
        <v>166</v>
      </c>
      <c r="H105" s="190">
        <v>0.77</v>
      </c>
      <c r="I105" s="191"/>
      <c r="J105" s="192">
        <f>ROUND(I105*H105,2)</f>
        <v>0</v>
      </c>
      <c r="K105" s="193"/>
      <c r="L105" s="37"/>
      <c r="M105" s="194" t="s">
        <v>19</v>
      </c>
      <c r="N105" s="195" t="s">
        <v>44</v>
      </c>
      <c r="O105" s="62"/>
      <c r="P105" s="196">
        <f>O105*H105</f>
        <v>0</v>
      </c>
      <c r="Q105" s="196">
        <v>0</v>
      </c>
      <c r="R105" s="196">
        <f>Q105*H105</f>
        <v>0</v>
      </c>
      <c r="S105" s="196">
        <v>1.671</v>
      </c>
      <c r="T105" s="197">
        <f>S105*H105</f>
        <v>1.28667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98" t="s">
        <v>162</v>
      </c>
      <c r="AT105" s="198" t="s">
        <v>158</v>
      </c>
      <c r="AU105" s="198" t="s">
        <v>83</v>
      </c>
      <c r="AY105" s="15" t="s">
        <v>156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15" t="s">
        <v>81</v>
      </c>
      <c r="BK105" s="199">
        <f>ROUND(I105*H105,2)</f>
        <v>0</v>
      </c>
      <c r="BL105" s="15" t="s">
        <v>162</v>
      </c>
      <c r="BM105" s="198" t="s">
        <v>672</v>
      </c>
    </row>
    <row r="106" spans="1:65" s="2" customFormat="1" ht="16.5" customHeight="1">
      <c r="A106" s="32"/>
      <c r="B106" s="33"/>
      <c r="C106" s="186" t="s">
        <v>225</v>
      </c>
      <c r="D106" s="186" t="s">
        <v>158</v>
      </c>
      <c r="E106" s="187" t="s">
        <v>673</v>
      </c>
      <c r="F106" s="188" t="s">
        <v>674</v>
      </c>
      <c r="G106" s="189" t="s">
        <v>275</v>
      </c>
      <c r="H106" s="190">
        <v>5</v>
      </c>
      <c r="I106" s="191"/>
      <c r="J106" s="192">
        <f>ROUND(I106*H106,2)</f>
        <v>0</v>
      </c>
      <c r="K106" s="193"/>
      <c r="L106" s="37"/>
      <c r="M106" s="194" t="s">
        <v>19</v>
      </c>
      <c r="N106" s="195" t="s">
        <v>44</v>
      </c>
      <c r="O106" s="62"/>
      <c r="P106" s="196">
        <f>O106*H106</f>
        <v>0</v>
      </c>
      <c r="Q106" s="196">
        <v>0</v>
      </c>
      <c r="R106" s="196">
        <f>Q106*H106</f>
        <v>0</v>
      </c>
      <c r="S106" s="196">
        <v>2.48E-3</v>
      </c>
      <c r="T106" s="197">
        <f>S106*H106</f>
        <v>1.24E-2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98" t="s">
        <v>162</v>
      </c>
      <c r="AT106" s="198" t="s">
        <v>158</v>
      </c>
      <c r="AU106" s="198" t="s">
        <v>83</v>
      </c>
      <c r="AY106" s="15" t="s">
        <v>156</v>
      </c>
      <c r="BE106" s="199">
        <f>IF(N106="základní",J106,0)</f>
        <v>0</v>
      </c>
      <c r="BF106" s="199">
        <f>IF(N106="snížená",J106,0)</f>
        <v>0</v>
      </c>
      <c r="BG106" s="199">
        <f>IF(N106="zákl. přenesená",J106,0)</f>
        <v>0</v>
      </c>
      <c r="BH106" s="199">
        <f>IF(N106="sníž. přenesená",J106,0)</f>
        <v>0</v>
      </c>
      <c r="BI106" s="199">
        <f>IF(N106="nulová",J106,0)</f>
        <v>0</v>
      </c>
      <c r="BJ106" s="15" t="s">
        <v>81</v>
      </c>
      <c r="BK106" s="199">
        <f>ROUND(I106*H106,2)</f>
        <v>0</v>
      </c>
      <c r="BL106" s="15" t="s">
        <v>162</v>
      </c>
      <c r="BM106" s="198" t="s">
        <v>675</v>
      </c>
    </row>
    <row r="107" spans="1:65" s="2" customFormat="1" ht="24" customHeight="1">
      <c r="A107" s="32"/>
      <c r="B107" s="33"/>
      <c r="C107" s="186" t="s">
        <v>8</v>
      </c>
      <c r="D107" s="186" t="s">
        <v>158</v>
      </c>
      <c r="E107" s="187" t="s">
        <v>230</v>
      </c>
      <c r="F107" s="188" t="s">
        <v>676</v>
      </c>
      <c r="G107" s="189" t="s">
        <v>166</v>
      </c>
      <c r="H107" s="190">
        <v>37</v>
      </c>
      <c r="I107" s="191"/>
      <c r="J107" s="192">
        <f>ROUND(I107*H107,2)</f>
        <v>0</v>
      </c>
      <c r="K107" s="193"/>
      <c r="L107" s="37"/>
      <c r="M107" s="194" t="s">
        <v>19</v>
      </c>
      <c r="N107" s="195" t="s">
        <v>44</v>
      </c>
      <c r="O107" s="62"/>
      <c r="P107" s="196">
        <f>O107*H107</f>
        <v>0</v>
      </c>
      <c r="Q107" s="196">
        <v>0</v>
      </c>
      <c r="R107" s="196">
        <f>Q107*H107</f>
        <v>0</v>
      </c>
      <c r="S107" s="196">
        <v>0.55000000000000004</v>
      </c>
      <c r="T107" s="197">
        <f>S107*H107</f>
        <v>20.350000000000001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98" t="s">
        <v>162</v>
      </c>
      <c r="AT107" s="198" t="s">
        <v>158</v>
      </c>
      <c r="AU107" s="198" t="s">
        <v>83</v>
      </c>
      <c r="AY107" s="15" t="s">
        <v>156</v>
      </c>
      <c r="BE107" s="199">
        <f>IF(N107="základní",J107,0)</f>
        <v>0</v>
      </c>
      <c r="BF107" s="199">
        <f>IF(N107="snížená",J107,0)</f>
        <v>0</v>
      </c>
      <c r="BG107" s="199">
        <f>IF(N107="zákl. přenesená",J107,0)</f>
        <v>0</v>
      </c>
      <c r="BH107" s="199">
        <f>IF(N107="sníž. přenesená",J107,0)</f>
        <v>0</v>
      </c>
      <c r="BI107" s="199">
        <f>IF(N107="nulová",J107,0)</f>
        <v>0</v>
      </c>
      <c r="BJ107" s="15" t="s">
        <v>81</v>
      </c>
      <c r="BK107" s="199">
        <f>ROUND(I107*H107,2)</f>
        <v>0</v>
      </c>
      <c r="BL107" s="15" t="s">
        <v>162</v>
      </c>
      <c r="BM107" s="198" t="s">
        <v>677</v>
      </c>
    </row>
    <row r="108" spans="1:65" s="2" customFormat="1" ht="16.5" customHeight="1">
      <c r="A108" s="32"/>
      <c r="B108" s="33"/>
      <c r="C108" s="186" t="s">
        <v>270</v>
      </c>
      <c r="D108" s="186" t="s">
        <v>158</v>
      </c>
      <c r="E108" s="187" t="s">
        <v>515</v>
      </c>
      <c r="F108" s="188" t="s">
        <v>516</v>
      </c>
      <c r="G108" s="189" t="s">
        <v>166</v>
      </c>
      <c r="H108" s="190">
        <v>3.375</v>
      </c>
      <c r="I108" s="191"/>
      <c r="J108" s="192">
        <f>ROUND(I108*H108,2)</f>
        <v>0</v>
      </c>
      <c r="K108" s="193"/>
      <c r="L108" s="37"/>
      <c r="M108" s="194" t="s">
        <v>19</v>
      </c>
      <c r="N108" s="195" t="s">
        <v>44</v>
      </c>
      <c r="O108" s="62"/>
      <c r="P108" s="196">
        <f>O108*H108</f>
        <v>0</v>
      </c>
      <c r="Q108" s="196">
        <v>0</v>
      </c>
      <c r="R108" s="196">
        <f>Q108*H108</f>
        <v>0</v>
      </c>
      <c r="S108" s="196">
        <v>2.2000000000000002</v>
      </c>
      <c r="T108" s="197">
        <f>S108*H108</f>
        <v>7.4250000000000007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98" t="s">
        <v>162</v>
      </c>
      <c r="AT108" s="198" t="s">
        <v>158</v>
      </c>
      <c r="AU108" s="198" t="s">
        <v>83</v>
      </c>
      <c r="AY108" s="15" t="s">
        <v>156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15" t="s">
        <v>81</v>
      </c>
      <c r="BK108" s="199">
        <f>ROUND(I108*H108,2)</f>
        <v>0</v>
      </c>
      <c r="BL108" s="15" t="s">
        <v>162</v>
      </c>
      <c r="BM108" s="198" t="s">
        <v>678</v>
      </c>
    </row>
    <row r="109" spans="1:65" s="12" customFormat="1" ht="22.9" customHeight="1">
      <c r="B109" s="170"/>
      <c r="C109" s="171"/>
      <c r="D109" s="172" t="s">
        <v>72</v>
      </c>
      <c r="E109" s="184" t="s">
        <v>241</v>
      </c>
      <c r="F109" s="184" t="s">
        <v>242</v>
      </c>
      <c r="G109" s="171"/>
      <c r="H109" s="171"/>
      <c r="I109" s="174"/>
      <c r="J109" s="185">
        <f>BK109</f>
        <v>0</v>
      </c>
      <c r="K109" s="171"/>
      <c r="L109" s="176"/>
      <c r="M109" s="177"/>
      <c r="N109" s="178"/>
      <c r="O109" s="178"/>
      <c r="P109" s="179">
        <f>SUM(P110:P116)</f>
        <v>0</v>
      </c>
      <c r="Q109" s="178"/>
      <c r="R109" s="179">
        <f>SUM(R110:R116)</f>
        <v>0</v>
      </c>
      <c r="S109" s="178"/>
      <c r="T109" s="180">
        <f>SUM(T110:T116)</f>
        <v>0</v>
      </c>
      <c r="AR109" s="181" t="s">
        <v>81</v>
      </c>
      <c r="AT109" s="182" t="s">
        <v>72</v>
      </c>
      <c r="AU109" s="182" t="s">
        <v>81</v>
      </c>
      <c r="AY109" s="181" t="s">
        <v>156</v>
      </c>
      <c r="BK109" s="183">
        <f>SUM(BK110:BK116)</f>
        <v>0</v>
      </c>
    </row>
    <row r="110" spans="1:65" s="2" customFormat="1" ht="16.5" customHeight="1">
      <c r="A110" s="32"/>
      <c r="B110" s="33"/>
      <c r="C110" s="186" t="s">
        <v>370</v>
      </c>
      <c r="D110" s="186" t="s">
        <v>158</v>
      </c>
      <c r="E110" s="187" t="s">
        <v>379</v>
      </c>
      <c r="F110" s="188" t="s">
        <v>518</v>
      </c>
      <c r="G110" s="189" t="s">
        <v>195</v>
      </c>
      <c r="H110" s="190">
        <v>29.478000000000002</v>
      </c>
      <c r="I110" s="191"/>
      <c r="J110" s="192">
        <f t="shared" ref="J110:J116" si="10">ROUND(I110*H110,2)</f>
        <v>0</v>
      </c>
      <c r="K110" s="193"/>
      <c r="L110" s="37"/>
      <c r="M110" s="194" t="s">
        <v>19</v>
      </c>
      <c r="N110" s="195" t="s">
        <v>44</v>
      </c>
      <c r="O110" s="62"/>
      <c r="P110" s="196">
        <f t="shared" ref="P110:P116" si="11">O110*H110</f>
        <v>0</v>
      </c>
      <c r="Q110" s="196">
        <v>0</v>
      </c>
      <c r="R110" s="196">
        <f t="shared" ref="R110:R116" si="12">Q110*H110</f>
        <v>0</v>
      </c>
      <c r="S110" s="196">
        <v>0</v>
      </c>
      <c r="T110" s="197">
        <f t="shared" ref="T110:T116" si="13">S110*H110</f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98" t="s">
        <v>162</v>
      </c>
      <c r="AT110" s="198" t="s">
        <v>158</v>
      </c>
      <c r="AU110" s="198" t="s">
        <v>83</v>
      </c>
      <c r="AY110" s="15" t="s">
        <v>156</v>
      </c>
      <c r="BE110" s="199">
        <f t="shared" ref="BE110:BE116" si="14">IF(N110="základní",J110,0)</f>
        <v>0</v>
      </c>
      <c r="BF110" s="199">
        <f t="shared" ref="BF110:BF116" si="15">IF(N110="snížená",J110,0)</f>
        <v>0</v>
      </c>
      <c r="BG110" s="199">
        <f t="shared" ref="BG110:BG116" si="16">IF(N110="zákl. přenesená",J110,0)</f>
        <v>0</v>
      </c>
      <c r="BH110" s="199">
        <f t="shared" ref="BH110:BH116" si="17">IF(N110="sníž. přenesená",J110,0)</f>
        <v>0</v>
      </c>
      <c r="BI110" s="199">
        <f t="shared" ref="BI110:BI116" si="18">IF(N110="nulová",J110,0)</f>
        <v>0</v>
      </c>
      <c r="BJ110" s="15" t="s">
        <v>81</v>
      </c>
      <c r="BK110" s="199">
        <f t="shared" ref="BK110:BK116" si="19">ROUND(I110*H110,2)</f>
        <v>0</v>
      </c>
      <c r="BL110" s="15" t="s">
        <v>162</v>
      </c>
      <c r="BM110" s="198" t="s">
        <v>679</v>
      </c>
    </row>
    <row r="111" spans="1:65" s="2" customFormat="1" ht="16.5" customHeight="1">
      <c r="A111" s="32"/>
      <c r="B111" s="33"/>
      <c r="C111" s="186" t="s">
        <v>374</v>
      </c>
      <c r="D111" s="186" t="s">
        <v>158</v>
      </c>
      <c r="E111" s="187" t="s">
        <v>383</v>
      </c>
      <c r="F111" s="188" t="s">
        <v>384</v>
      </c>
      <c r="G111" s="189" t="s">
        <v>195</v>
      </c>
      <c r="H111" s="190">
        <v>29.478000000000002</v>
      </c>
      <c r="I111" s="191"/>
      <c r="J111" s="192">
        <f t="shared" si="10"/>
        <v>0</v>
      </c>
      <c r="K111" s="193"/>
      <c r="L111" s="37"/>
      <c r="M111" s="194" t="s">
        <v>19</v>
      </c>
      <c r="N111" s="195" t="s">
        <v>44</v>
      </c>
      <c r="O111" s="62"/>
      <c r="P111" s="196">
        <f t="shared" si="11"/>
        <v>0</v>
      </c>
      <c r="Q111" s="196">
        <v>0</v>
      </c>
      <c r="R111" s="196">
        <f t="shared" si="12"/>
        <v>0</v>
      </c>
      <c r="S111" s="196">
        <v>0</v>
      </c>
      <c r="T111" s="197">
        <f t="shared" si="13"/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98" t="s">
        <v>162</v>
      </c>
      <c r="AT111" s="198" t="s">
        <v>158</v>
      </c>
      <c r="AU111" s="198" t="s">
        <v>83</v>
      </c>
      <c r="AY111" s="15" t="s">
        <v>156</v>
      </c>
      <c r="BE111" s="199">
        <f t="shared" si="14"/>
        <v>0</v>
      </c>
      <c r="BF111" s="199">
        <f t="shared" si="15"/>
        <v>0</v>
      </c>
      <c r="BG111" s="199">
        <f t="shared" si="16"/>
        <v>0</v>
      </c>
      <c r="BH111" s="199">
        <f t="shared" si="17"/>
        <v>0</v>
      </c>
      <c r="BI111" s="199">
        <f t="shared" si="18"/>
        <v>0</v>
      </c>
      <c r="BJ111" s="15" t="s">
        <v>81</v>
      </c>
      <c r="BK111" s="199">
        <f t="shared" si="19"/>
        <v>0</v>
      </c>
      <c r="BL111" s="15" t="s">
        <v>162</v>
      </c>
      <c r="BM111" s="198" t="s">
        <v>680</v>
      </c>
    </row>
    <row r="112" spans="1:65" s="2" customFormat="1" ht="16.5" customHeight="1">
      <c r="A112" s="32"/>
      <c r="B112" s="33"/>
      <c r="C112" s="186" t="s">
        <v>378</v>
      </c>
      <c r="D112" s="186" t="s">
        <v>158</v>
      </c>
      <c r="E112" s="187" t="s">
        <v>244</v>
      </c>
      <c r="F112" s="188" t="s">
        <v>245</v>
      </c>
      <c r="G112" s="189" t="s">
        <v>195</v>
      </c>
      <c r="H112" s="190">
        <v>29.478000000000002</v>
      </c>
      <c r="I112" s="191"/>
      <c r="J112" s="192">
        <f t="shared" si="10"/>
        <v>0</v>
      </c>
      <c r="K112" s="193"/>
      <c r="L112" s="37"/>
      <c r="M112" s="194" t="s">
        <v>19</v>
      </c>
      <c r="N112" s="195" t="s">
        <v>44</v>
      </c>
      <c r="O112" s="62"/>
      <c r="P112" s="196">
        <f t="shared" si="11"/>
        <v>0</v>
      </c>
      <c r="Q112" s="196">
        <v>0</v>
      </c>
      <c r="R112" s="196">
        <f t="shared" si="12"/>
        <v>0</v>
      </c>
      <c r="S112" s="196">
        <v>0</v>
      </c>
      <c r="T112" s="197">
        <f t="shared" si="13"/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98" t="s">
        <v>162</v>
      </c>
      <c r="AT112" s="198" t="s">
        <v>158</v>
      </c>
      <c r="AU112" s="198" t="s">
        <v>83</v>
      </c>
      <c r="AY112" s="15" t="s">
        <v>156</v>
      </c>
      <c r="BE112" s="199">
        <f t="shared" si="14"/>
        <v>0</v>
      </c>
      <c r="BF112" s="199">
        <f t="shared" si="15"/>
        <v>0</v>
      </c>
      <c r="BG112" s="199">
        <f t="shared" si="16"/>
        <v>0</v>
      </c>
      <c r="BH112" s="199">
        <f t="shared" si="17"/>
        <v>0</v>
      </c>
      <c r="BI112" s="199">
        <f t="shared" si="18"/>
        <v>0</v>
      </c>
      <c r="BJ112" s="15" t="s">
        <v>81</v>
      </c>
      <c r="BK112" s="199">
        <f t="shared" si="19"/>
        <v>0</v>
      </c>
      <c r="BL112" s="15" t="s">
        <v>162</v>
      </c>
      <c r="BM112" s="198" t="s">
        <v>681</v>
      </c>
    </row>
    <row r="113" spans="1:65" s="2" customFormat="1" ht="24" customHeight="1">
      <c r="A113" s="32"/>
      <c r="B113" s="33"/>
      <c r="C113" s="186" t="s">
        <v>382</v>
      </c>
      <c r="D113" s="186" t="s">
        <v>158</v>
      </c>
      <c r="E113" s="187" t="s">
        <v>248</v>
      </c>
      <c r="F113" s="188" t="s">
        <v>249</v>
      </c>
      <c r="G113" s="189" t="s">
        <v>195</v>
      </c>
      <c r="H113" s="190">
        <v>560.08199999999999</v>
      </c>
      <c r="I113" s="191"/>
      <c r="J113" s="192">
        <f t="shared" si="10"/>
        <v>0</v>
      </c>
      <c r="K113" s="193"/>
      <c r="L113" s="37"/>
      <c r="M113" s="194" t="s">
        <v>19</v>
      </c>
      <c r="N113" s="195" t="s">
        <v>44</v>
      </c>
      <c r="O113" s="62"/>
      <c r="P113" s="196">
        <f t="shared" si="11"/>
        <v>0</v>
      </c>
      <c r="Q113" s="196">
        <v>0</v>
      </c>
      <c r="R113" s="196">
        <f t="shared" si="12"/>
        <v>0</v>
      </c>
      <c r="S113" s="196">
        <v>0</v>
      </c>
      <c r="T113" s="197">
        <f t="shared" si="13"/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98" t="s">
        <v>162</v>
      </c>
      <c r="AT113" s="198" t="s">
        <v>158</v>
      </c>
      <c r="AU113" s="198" t="s">
        <v>83</v>
      </c>
      <c r="AY113" s="15" t="s">
        <v>156</v>
      </c>
      <c r="BE113" s="199">
        <f t="shared" si="14"/>
        <v>0</v>
      </c>
      <c r="BF113" s="199">
        <f t="shared" si="15"/>
        <v>0</v>
      </c>
      <c r="BG113" s="199">
        <f t="shared" si="16"/>
        <v>0</v>
      </c>
      <c r="BH113" s="199">
        <f t="shared" si="17"/>
        <v>0</v>
      </c>
      <c r="BI113" s="199">
        <f t="shared" si="18"/>
        <v>0</v>
      </c>
      <c r="BJ113" s="15" t="s">
        <v>81</v>
      </c>
      <c r="BK113" s="199">
        <f t="shared" si="19"/>
        <v>0</v>
      </c>
      <c r="BL113" s="15" t="s">
        <v>162</v>
      </c>
      <c r="BM113" s="198" t="s">
        <v>682</v>
      </c>
    </row>
    <row r="114" spans="1:65" s="2" customFormat="1" ht="24" customHeight="1">
      <c r="A114" s="32"/>
      <c r="B114" s="33"/>
      <c r="C114" s="186" t="s">
        <v>7</v>
      </c>
      <c r="D114" s="186" t="s">
        <v>158</v>
      </c>
      <c r="E114" s="187" t="s">
        <v>479</v>
      </c>
      <c r="F114" s="188" t="s">
        <v>480</v>
      </c>
      <c r="G114" s="189" t="s">
        <v>195</v>
      </c>
      <c r="H114" s="190">
        <v>0.30399999999999999</v>
      </c>
      <c r="I114" s="191"/>
      <c r="J114" s="192">
        <f t="shared" si="10"/>
        <v>0</v>
      </c>
      <c r="K114" s="193"/>
      <c r="L114" s="37"/>
      <c r="M114" s="194" t="s">
        <v>19</v>
      </c>
      <c r="N114" s="195" t="s">
        <v>44</v>
      </c>
      <c r="O114" s="62"/>
      <c r="P114" s="196">
        <f t="shared" si="11"/>
        <v>0</v>
      </c>
      <c r="Q114" s="196">
        <v>0</v>
      </c>
      <c r="R114" s="196">
        <f t="shared" si="12"/>
        <v>0</v>
      </c>
      <c r="S114" s="196">
        <v>0</v>
      </c>
      <c r="T114" s="197">
        <f t="shared" si="13"/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98" t="s">
        <v>162</v>
      </c>
      <c r="AT114" s="198" t="s">
        <v>158</v>
      </c>
      <c r="AU114" s="198" t="s">
        <v>83</v>
      </c>
      <c r="AY114" s="15" t="s">
        <v>156</v>
      </c>
      <c r="BE114" s="199">
        <f t="shared" si="14"/>
        <v>0</v>
      </c>
      <c r="BF114" s="199">
        <f t="shared" si="15"/>
        <v>0</v>
      </c>
      <c r="BG114" s="199">
        <f t="shared" si="16"/>
        <v>0</v>
      </c>
      <c r="BH114" s="199">
        <f t="shared" si="17"/>
        <v>0</v>
      </c>
      <c r="BI114" s="199">
        <f t="shared" si="18"/>
        <v>0</v>
      </c>
      <c r="BJ114" s="15" t="s">
        <v>81</v>
      </c>
      <c r="BK114" s="199">
        <f t="shared" si="19"/>
        <v>0</v>
      </c>
      <c r="BL114" s="15" t="s">
        <v>162</v>
      </c>
      <c r="BM114" s="198" t="s">
        <v>683</v>
      </c>
    </row>
    <row r="115" spans="1:65" s="2" customFormat="1" ht="24" customHeight="1">
      <c r="A115" s="32"/>
      <c r="B115" s="33"/>
      <c r="C115" s="186" t="s">
        <v>389</v>
      </c>
      <c r="D115" s="186" t="s">
        <v>158</v>
      </c>
      <c r="E115" s="187" t="s">
        <v>252</v>
      </c>
      <c r="F115" s="188" t="s">
        <v>253</v>
      </c>
      <c r="G115" s="189" t="s">
        <v>195</v>
      </c>
      <c r="H115" s="190">
        <v>0.1</v>
      </c>
      <c r="I115" s="191"/>
      <c r="J115" s="192">
        <f t="shared" si="10"/>
        <v>0</v>
      </c>
      <c r="K115" s="193"/>
      <c r="L115" s="37"/>
      <c r="M115" s="194" t="s">
        <v>19</v>
      </c>
      <c r="N115" s="195" t="s">
        <v>44</v>
      </c>
      <c r="O115" s="62"/>
      <c r="P115" s="196">
        <f t="shared" si="11"/>
        <v>0</v>
      </c>
      <c r="Q115" s="196">
        <v>0</v>
      </c>
      <c r="R115" s="196">
        <f t="shared" si="12"/>
        <v>0</v>
      </c>
      <c r="S115" s="196">
        <v>0</v>
      </c>
      <c r="T115" s="197">
        <f t="shared" si="13"/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98" t="s">
        <v>162</v>
      </c>
      <c r="AT115" s="198" t="s">
        <v>158</v>
      </c>
      <c r="AU115" s="198" t="s">
        <v>83</v>
      </c>
      <c r="AY115" s="15" t="s">
        <v>156</v>
      </c>
      <c r="BE115" s="199">
        <f t="shared" si="14"/>
        <v>0</v>
      </c>
      <c r="BF115" s="199">
        <f t="shared" si="15"/>
        <v>0</v>
      </c>
      <c r="BG115" s="199">
        <f t="shared" si="16"/>
        <v>0</v>
      </c>
      <c r="BH115" s="199">
        <f t="shared" si="17"/>
        <v>0</v>
      </c>
      <c r="BI115" s="199">
        <f t="shared" si="18"/>
        <v>0</v>
      </c>
      <c r="BJ115" s="15" t="s">
        <v>81</v>
      </c>
      <c r="BK115" s="199">
        <f t="shared" si="19"/>
        <v>0</v>
      </c>
      <c r="BL115" s="15" t="s">
        <v>162</v>
      </c>
      <c r="BM115" s="198" t="s">
        <v>684</v>
      </c>
    </row>
    <row r="116" spans="1:65" s="2" customFormat="1" ht="24" customHeight="1">
      <c r="A116" s="32"/>
      <c r="B116" s="33"/>
      <c r="C116" s="186" t="s">
        <v>393</v>
      </c>
      <c r="D116" s="186" t="s">
        <v>158</v>
      </c>
      <c r="E116" s="187" t="s">
        <v>524</v>
      </c>
      <c r="F116" s="188" t="s">
        <v>525</v>
      </c>
      <c r="G116" s="189" t="s">
        <v>195</v>
      </c>
      <c r="H116" s="190">
        <v>29.062000000000001</v>
      </c>
      <c r="I116" s="191"/>
      <c r="J116" s="192">
        <f t="shared" si="10"/>
        <v>0</v>
      </c>
      <c r="K116" s="193"/>
      <c r="L116" s="37"/>
      <c r="M116" s="194" t="s">
        <v>19</v>
      </c>
      <c r="N116" s="195" t="s">
        <v>44</v>
      </c>
      <c r="O116" s="62"/>
      <c r="P116" s="196">
        <f t="shared" si="11"/>
        <v>0</v>
      </c>
      <c r="Q116" s="196">
        <v>0</v>
      </c>
      <c r="R116" s="196">
        <f t="shared" si="12"/>
        <v>0</v>
      </c>
      <c r="S116" s="196">
        <v>0</v>
      </c>
      <c r="T116" s="197">
        <f t="shared" si="13"/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98" t="s">
        <v>162</v>
      </c>
      <c r="AT116" s="198" t="s">
        <v>158</v>
      </c>
      <c r="AU116" s="198" t="s">
        <v>83</v>
      </c>
      <c r="AY116" s="15" t="s">
        <v>156</v>
      </c>
      <c r="BE116" s="199">
        <f t="shared" si="14"/>
        <v>0</v>
      </c>
      <c r="BF116" s="199">
        <f t="shared" si="15"/>
        <v>0</v>
      </c>
      <c r="BG116" s="199">
        <f t="shared" si="16"/>
        <v>0</v>
      </c>
      <c r="BH116" s="199">
        <f t="shared" si="17"/>
        <v>0</v>
      </c>
      <c r="BI116" s="199">
        <f t="shared" si="18"/>
        <v>0</v>
      </c>
      <c r="BJ116" s="15" t="s">
        <v>81</v>
      </c>
      <c r="BK116" s="199">
        <f t="shared" si="19"/>
        <v>0</v>
      </c>
      <c r="BL116" s="15" t="s">
        <v>162</v>
      </c>
      <c r="BM116" s="198" t="s">
        <v>685</v>
      </c>
    </row>
    <row r="117" spans="1:65" s="12" customFormat="1" ht="25.9" customHeight="1">
      <c r="B117" s="170"/>
      <c r="C117" s="171"/>
      <c r="D117" s="172" t="s">
        <v>72</v>
      </c>
      <c r="E117" s="173" t="s">
        <v>263</v>
      </c>
      <c r="F117" s="173" t="s">
        <v>264</v>
      </c>
      <c r="G117" s="171"/>
      <c r="H117" s="171"/>
      <c r="I117" s="174"/>
      <c r="J117" s="175">
        <f>BK117</f>
        <v>0</v>
      </c>
      <c r="K117" s="171"/>
      <c r="L117" s="176"/>
      <c r="M117" s="177"/>
      <c r="N117" s="178"/>
      <c r="O117" s="178"/>
      <c r="P117" s="179">
        <f>P118</f>
        <v>0</v>
      </c>
      <c r="Q117" s="178"/>
      <c r="R117" s="179">
        <f>R118</f>
        <v>0</v>
      </c>
      <c r="S117" s="178"/>
      <c r="T117" s="180">
        <f>T118</f>
        <v>0.30399999999999999</v>
      </c>
      <c r="AR117" s="181" t="s">
        <v>83</v>
      </c>
      <c r="AT117" s="182" t="s">
        <v>72</v>
      </c>
      <c r="AU117" s="182" t="s">
        <v>73</v>
      </c>
      <c r="AY117" s="181" t="s">
        <v>156</v>
      </c>
      <c r="BK117" s="183">
        <f>BK118</f>
        <v>0</v>
      </c>
    </row>
    <row r="118" spans="1:65" s="12" customFormat="1" ht="22.9" customHeight="1">
      <c r="B118" s="170"/>
      <c r="C118" s="171"/>
      <c r="D118" s="172" t="s">
        <v>72</v>
      </c>
      <c r="E118" s="184" t="s">
        <v>401</v>
      </c>
      <c r="F118" s="184" t="s">
        <v>402</v>
      </c>
      <c r="G118" s="171"/>
      <c r="H118" s="171"/>
      <c r="I118" s="174"/>
      <c r="J118" s="185">
        <f>BK118</f>
        <v>0</v>
      </c>
      <c r="K118" s="171"/>
      <c r="L118" s="176"/>
      <c r="M118" s="177"/>
      <c r="N118" s="178"/>
      <c r="O118" s="178"/>
      <c r="P118" s="179">
        <f>SUM(P119:P120)</f>
        <v>0</v>
      </c>
      <c r="Q118" s="178"/>
      <c r="R118" s="179">
        <f>SUM(R119:R120)</f>
        <v>0</v>
      </c>
      <c r="S118" s="178"/>
      <c r="T118" s="180">
        <f>SUM(T119:T120)</f>
        <v>0.30399999999999999</v>
      </c>
      <c r="AR118" s="181" t="s">
        <v>83</v>
      </c>
      <c r="AT118" s="182" t="s">
        <v>72</v>
      </c>
      <c r="AU118" s="182" t="s">
        <v>81</v>
      </c>
      <c r="AY118" s="181" t="s">
        <v>156</v>
      </c>
      <c r="BK118" s="183">
        <f>SUM(BK119:BK120)</f>
        <v>0</v>
      </c>
    </row>
    <row r="119" spans="1:65" s="2" customFormat="1" ht="16.5" customHeight="1">
      <c r="A119" s="32"/>
      <c r="B119" s="33"/>
      <c r="C119" s="186" t="s">
        <v>395</v>
      </c>
      <c r="D119" s="186" t="s">
        <v>158</v>
      </c>
      <c r="E119" s="187" t="s">
        <v>403</v>
      </c>
      <c r="F119" s="188" t="s">
        <v>404</v>
      </c>
      <c r="G119" s="189" t="s">
        <v>161</v>
      </c>
      <c r="H119" s="190">
        <v>19</v>
      </c>
      <c r="I119" s="191"/>
      <c r="J119" s="192">
        <f>ROUND(I119*H119,2)</f>
        <v>0</v>
      </c>
      <c r="K119" s="193"/>
      <c r="L119" s="37"/>
      <c r="M119" s="194" t="s">
        <v>19</v>
      </c>
      <c r="N119" s="195" t="s">
        <v>44</v>
      </c>
      <c r="O119" s="62"/>
      <c r="P119" s="196">
        <f>O119*H119</f>
        <v>0</v>
      </c>
      <c r="Q119" s="196">
        <v>0</v>
      </c>
      <c r="R119" s="196">
        <f>Q119*H119</f>
        <v>0</v>
      </c>
      <c r="S119" s="196">
        <v>0.01</v>
      </c>
      <c r="T119" s="197">
        <f>S119*H119</f>
        <v>0.19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8" t="s">
        <v>270</v>
      </c>
      <c r="AT119" s="198" t="s">
        <v>158</v>
      </c>
      <c r="AU119" s="198" t="s">
        <v>83</v>
      </c>
      <c r="AY119" s="15" t="s">
        <v>156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5" t="s">
        <v>81</v>
      </c>
      <c r="BK119" s="199">
        <f>ROUND(I119*H119,2)</f>
        <v>0</v>
      </c>
      <c r="BL119" s="15" t="s">
        <v>270</v>
      </c>
      <c r="BM119" s="198" t="s">
        <v>686</v>
      </c>
    </row>
    <row r="120" spans="1:65" s="2" customFormat="1" ht="16.5" customHeight="1">
      <c r="A120" s="32"/>
      <c r="B120" s="33"/>
      <c r="C120" s="186" t="s">
        <v>397</v>
      </c>
      <c r="D120" s="186" t="s">
        <v>158</v>
      </c>
      <c r="E120" s="187" t="s">
        <v>406</v>
      </c>
      <c r="F120" s="188" t="s">
        <v>407</v>
      </c>
      <c r="G120" s="189" t="s">
        <v>161</v>
      </c>
      <c r="H120" s="190">
        <v>19</v>
      </c>
      <c r="I120" s="191"/>
      <c r="J120" s="192">
        <f>ROUND(I120*H120,2)</f>
        <v>0</v>
      </c>
      <c r="K120" s="193"/>
      <c r="L120" s="37"/>
      <c r="M120" s="194" t="s">
        <v>19</v>
      </c>
      <c r="N120" s="195" t="s">
        <v>44</v>
      </c>
      <c r="O120" s="62"/>
      <c r="P120" s="196">
        <f>O120*H120</f>
        <v>0</v>
      </c>
      <c r="Q120" s="196">
        <v>0</v>
      </c>
      <c r="R120" s="196">
        <f>Q120*H120</f>
        <v>0</v>
      </c>
      <c r="S120" s="196">
        <v>6.0000000000000001E-3</v>
      </c>
      <c r="T120" s="197">
        <f>S120*H120</f>
        <v>0.114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8" t="s">
        <v>270</v>
      </c>
      <c r="AT120" s="198" t="s">
        <v>158</v>
      </c>
      <c r="AU120" s="198" t="s">
        <v>83</v>
      </c>
      <c r="AY120" s="15" t="s">
        <v>156</v>
      </c>
      <c r="BE120" s="199">
        <f>IF(N120="základní",J120,0)</f>
        <v>0</v>
      </c>
      <c r="BF120" s="199">
        <f>IF(N120="snížená",J120,0)</f>
        <v>0</v>
      </c>
      <c r="BG120" s="199">
        <f>IF(N120="zákl. přenesená",J120,0)</f>
        <v>0</v>
      </c>
      <c r="BH120" s="199">
        <f>IF(N120="sníž. přenesená",J120,0)</f>
        <v>0</v>
      </c>
      <c r="BI120" s="199">
        <f>IF(N120="nulová",J120,0)</f>
        <v>0</v>
      </c>
      <c r="BJ120" s="15" t="s">
        <v>81</v>
      </c>
      <c r="BK120" s="199">
        <f>ROUND(I120*H120,2)</f>
        <v>0</v>
      </c>
      <c r="BL120" s="15" t="s">
        <v>270</v>
      </c>
      <c r="BM120" s="198" t="s">
        <v>687</v>
      </c>
    </row>
    <row r="121" spans="1:65" s="12" customFormat="1" ht="25.9" customHeight="1">
      <c r="B121" s="170"/>
      <c r="C121" s="171"/>
      <c r="D121" s="172" t="s">
        <v>72</v>
      </c>
      <c r="E121" s="173" t="s">
        <v>320</v>
      </c>
      <c r="F121" s="173" t="s">
        <v>321</v>
      </c>
      <c r="G121" s="171"/>
      <c r="H121" s="171"/>
      <c r="I121" s="174"/>
      <c r="J121" s="175">
        <f>BK121</f>
        <v>0</v>
      </c>
      <c r="K121" s="171"/>
      <c r="L121" s="176"/>
      <c r="M121" s="177"/>
      <c r="N121" s="178"/>
      <c r="O121" s="178"/>
      <c r="P121" s="179">
        <f>P122+P124+P126</f>
        <v>0</v>
      </c>
      <c r="Q121" s="178"/>
      <c r="R121" s="179">
        <f>R122+R124+R126</f>
        <v>0</v>
      </c>
      <c r="S121" s="178"/>
      <c r="T121" s="180">
        <f>T122+T124+T126</f>
        <v>0</v>
      </c>
      <c r="AR121" s="181" t="s">
        <v>175</v>
      </c>
      <c r="AT121" s="182" t="s">
        <v>72</v>
      </c>
      <c r="AU121" s="182" t="s">
        <v>73</v>
      </c>
      <c r="AY121" s="181" t="s">
        <v>156</v>
      </c>
      <c r="BK121" s="183">
        <f>BK122+BK124+BK126</f>
        <v>0</v>
      </c>
    </row>
    <row r="122" spans="1:65" s="12" customFormat="1" ht="22.9" customHeight="1">
      <c r="B122" s="170"/>
      <c r="C122" s="171"/>
      <c r="D122" s="172" t="s">
        <v>72</v>
      </c>
      <c r="E122" s="184" t="s">
        <v>322</v>
      </c>
      <c r="F122" s="184" t="s">
        <v>323</v>
      </c>
      <c r="G122" s="171"/>
      <c r="H122" s="171"/>
      <c r="I122" s="174"/>
      <c r="J122" s="185">
        <f>BK122</f>
        <v>0</v>
      </c>
      <c r="K122" s="171"/>
      <c r="L122" s="176"/>
      <c r="M122" s="177"/>
      <c r="N122" s="178"/>
      <c r="O122" s="178"/>
      <c r="P122" s="179">
        <f>P123</f>
        <v>0</v>
      </c>
      <c r="Q122" s="178"/>
      <c r="R122" s="179">
        <f>R123</f>
        <v>0</v>
      </c>
      <c r="S122" s="178"/>
      <c r="T122" s="180">
        <f>T123</f>
        <v>0</v>
      </c>
      <c r="AR122" s="181" t="s">
        <v>175</v>
      </c>
      <c r="AT122" s="182" t="s">
        <v>72</v>
      </c>
      <c r="AU122" s="182" t="s">
        <v>81</v>
      </c>
      <c r="AY122" s="181" t="s">
        <v>156</v>
      </c>
      <c r="BK122" s="183">
        <f>BK123</f>
        <v>0</v>
      </c>
    </row>
    <row r="123" spans="1:65" s="2" customFormat="1" ht="24" customHeight="1">
      <c r="A123" s="32"/>
      <c r="B123" s="33"/>
      <c r="C123" s="186" t="s">
        <v>399</v>
      </c>
      <c r="D123" s="186" t="s">
        <v>158</v>
      </c>
      <c r="E123" s="187" t="s">
        <v>325</v>
      </c>
      <c r="F123" s="188" t="s">
        <v>326</v>
      </c>
      <c r="G123" s="189" t="s">
        <v>327</v>
      </c>
      <c r="H123" s="190">
        <v>1</v>
      </c>
      <c r="I123" s="191"/>
      <c r="J123" s="192">
        <f>ROUND(I123*H123,2)</f>
        <v>0</v>
      </c>
      <c r="K123" s="193"/>
      <c r="L123" s="37"/>
      <c r="M123" s="194" t="s">
        <v>19</v>
      </c>
      <c r="N123" s="195" t="s">
        <v>44</v>
      </c>
      <c r="O123" s="62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8" t="s">
        <v>328</v>
      </c>
      <c r="AT123" s="198" t="s">
        <v>158</v>
      </c>
      <c r="AU123" s="198" t="s">
        <v>83</v>
      </c>
      <c r="AY123" s="15" t="s">
        <v>156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5" t="s">
        <v>81</v>
      </c>
      <c r="BK123" s="199">
        <f>ROUND(I123*H123,2)</f>
        <v>0</v>
      </c>
      <c r="BL123" s="15" t="s">
        <v>328</v>
      </c>
      <c r="BM123" s="198" t="s">
        <v>688</v>
      </c>
    </row>
    <row r="124" spans="1:65" s="12" customFormat="1" ht="22.9" customHeight="1">
      <c r="B124" s="170"/>
      <c r="C124" s="171"/>
      <c r="D124" s="172" t="s">
        <v>72</v>
      </c>
      <c r="E124" s="184" t="s">
        <v>330</v>
      </c>
      <c r="F124" s="184" t="s">
        <v>331</v>
      </c>
      <c r="G124" s="171"/>
      <c r="H124" s="171"/>
      <c r="I124" s="174"/>
      <c r="J124" s="185">
        <f>BK124</f>
        <v>0</v>
      </c>
      <c r="K124" s="171"/>
      <c r="L124" s="176"/>
      <c r="M124" s="177"/>
      <c r="N124" s="178"/>
      <c r="O124" s="178"/>
      <c r="P124" s="179">
        <f>P125</f>
        <v>0</v>
      </c>
      <c r="Q124" s="178"/>
      <c r="R124" s="179">
        <f>R125</f>
        <v>0</v>
      </c>
      <c r="S124" s="178"/>
      <c r="T124" s="180">
        <f>T125</f>
        <v>0</v>
      </c>
      <c r="AR124" s="181" t="s">
        <v>175</v>
      </c>
      <c r="AT124" s="182" t="s">
        <v>72</v>
      </c>
      <c r="AU124" s="182" t="s">
        <v>81</v>
      </c>
      <c r="AY124" s="181" t="s">
        <v>156</v>
      </c>
      <c r="BK124" s="183">
        <f>BK125</f>
        <v>0</v>
      </c>
    </row>
    <row r="125" spans="1:65" s="2" customFormat="1" ht="16.5" customHeight="1">
      <c r="A125" s="32"/>
      <c r="B125" s="33"/>
      <c r="C125" s="186" t="s">
        <v>251</v>
      </c>
      <c r="D125" s="186" t="s">
        <v>158</v>
      </c>
      <c r="E125" s="187" t="s">
        <v>333</v>
      </c>
      <c r="F125" s="188" t="s">
        <v>334</v>
      </c>
      <c r="G125" s="189" t="s">
        <v>327</v>
      </c>
      <c r="H125" s="190">
        <v>1</v>
      </c>
      <c r="I125" s="191"/>
      <c r="J125" s="192">
        <f>ROUND(I125*H125,2)</f>
        <v>0</v>
      </c>
      <c r="K125" s="193"/>
      <c r="L125" s="37"/>
      <c r="M125" s="194" t="s">
        <v>19</v>
      </c>
      <c r="N125" s="195" t="s">
        <v>44</v>
      </c>
      <c r="O125" s="62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8" t="s">
        <v>328</v>
      </c>
      <c r="AT125" s="198" t="s">
        <v>158</v>
      </c>
      <c r="AU125" s="198" t="s">
        <v>83</v>
      </c>
      <c r="AY125" s="15" t="s">
        <v>156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5" t="s">
        <v>81</v>
      </c>
      <c r="BK125" s="199">
        <f>ROUND(I125*H125,2)</f>
        <v>0</v>
      </c>
      <c r="BL125" s="15" t="s">
        <v>328</v>
      </c>
      <c r="BM125" s="198" t="s">
        <v>689</v>
      </c>
    </row>
    <row r="126" spans="1:65" s="12" customFormat="1" ht="22.9" customHeight="1">
      <c r="B126" s="170"/>
      <c r="C126" s="171"/>
      <c r="D126" s="172" t="s">
        <v>72</v>
      </c>
      <c r="E126" s="184" t="s">
        <v>457</v>
      </c>
      <c r="F126" s="184" t="s">
        <v>458</v>
      </c>
      <c r="G126" s="171"/>
      <c r="H126" s="171"/>
      <c r="I126" s="174"/>
      <c r="J126" s="185">
        <f>BK126</f>
        <v>0</v>
      </c>
      <c r="K126" s="171"/>
      <c r="L126" s="176"/>
      <c r="M126" s="177"/>
      <c r="N126" s="178"/>
      <c r="O126" s="178"/>
      <c r="P126" s="179">
        <f>P127</f>
        <v>0</v>
      </c>
      <c r="Q126" s="178"/>
      <c r="R126" s="179">
        <f>R127</f>
        <v>0</v>
      </c>
      <c r="S126" s="178"/>
      <c r="T126" s="180">
        <f>T127</f>
        <v>0</v>
      </c>
      <c r="AR126" s="181" t="s">
        <v>175</v>
      </c>
      <c r="AT126" s="182" t="s">
        <v>72</v>
      </c>
      <c r="AU126" s="182" t="s">
        <v>81</v>
      </c>
      <c r="AY126" s="181" t="s">
        <v>156</v>
      </c>
      <c r="BK126" s="183">
        <f>BK127</f>
        <v>0</v>
      </c>
    </row>
    <row r="127" spans="1:65" s="2" customFormat="1" ht="16.5" customHeight="1">
      <c r="A127" s="32"/>
      <c r="B127" s="33"/>
      <c r="C127" s="186" t="s">
        <v>255</v>
      </c>
      <c r="D127" s="186" t="s">
        <v>158</v>
      </c>
      <c r="E127" s="187" t="s">
        <v>459</v>
      </c>
      <c r="F127" s="188" t="s">
        <v>626</v>
      </c>
      <c r="G127" s="189" t="s">
        <v>327</v>
      </c>
      <c r="H127" s="190">
        <v>1</v>
      </c>
      <c r="I127" s="191"/>
      <c r="J127" s="192">
        <f>ROUND(I127*H127,2)</f>
        <v>0</v>
      </c>
      <c r="K127" s="193"/>
      <c r="L127" s="37"/>
      <c r="M127" s="211" t="s">
        <v>19</v>
      </c>
      <c r="N127" s="212" t="s">
        <v>44</v>
      </c>
      <c r="O127" s="213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8" t="s">
        <v>328</v>
      </c>
      <c r="AT127" s="198" t="s">
        <v>158</v>
      </c>
      <c r="AU127" s="198" t="s">
        <v>83</v>
      </c>
      <c r="AY127" s="15" t="s">
        <v>156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5" t="s">
        <v>81</v>
      </c>
      <c r="BK127" s="199">
        <f>ROUND(I127*H127,2)</f>
        <v>0</v>
      </c>
      <c r="BL127" s="15" t="s">
        <v>328</v>
      </c>
      <c r="BM127" s="198" t="s">
        <v>690</v>
      </c>
    </row>
    <row r="128" spans="1:65" s="2" customFormat="1" ht="6.95" customHeight="1">
      <c r="A128" s="32"/>
      <c r="B128" s="45"/>
      <c r="C128" s="46"/>
      <c r="D128" s="46"/>
      <c r="E128" s="46"/>
      <c r="F128" s="46"/>
      <c r="G128" s="46"/>
      <c r="H128" s="46"/>
      <c r="I128" s="134"/>
      <c r="J128" s="46"/>
      <c r="K128" s="46"/>
      <c r="L128" s="37"/>
      <c r="M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</sheetData>
  <sheetProtection algorithmName="SHA-512" hashValue="xdTVbzdtv2QwTjsNMfidHgSvw+mEJEbVS6+h+xTqsT3ud9nuQLQ5E65iDuXGXZk8fCnhzJeXqgzz7gqHzFZm7g==" saltValue="wET2A3BLGos5T8dP14d6eO2Wi6q+dBwPnG/A9qXdjv7kQLYGHIEjRjcDNBX1pwTpRDQYQa1OD7L0M8ag0YtsVw==" spinCount="100000" sheet="1" objects="1" scenarios="1" formatColumns="0" formatRows="0" autoFilter="0"/>
  <autoFilter ref="C88:K127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29</vt:i4>
      </vt:variant>
    </vt:vector>
  </HeadingPairs>
  <TitlesOfParts>
    <vt:vector size="44" baseType="lpstr">
      <vt:lpstr>Rekapitulace stavby</vt:lpstr>
      <vt:lpstr>SO.01 - Újezd 56 - str.d....</vt:lpstr>
      <vt:lpstr>SO.02 - Sedlčany - kolejo...</vt:lpstr>
      <vt:lpstr>SO.03 - Praha Žižkov - do...</vt:lpstr>
      <vt:lpstr>SO.04 - Chrášťany - výhyb...</vt:lpstr>
      <vt:lpstr>SO.05 - Chrášťany - výhyb...</vt:lpstr>
      <vt:lpstr>SO.06 - Milostín - sklad ...</vt:lpstr>
      <vt:lpstr>SO.07 - Milostín - útulek...</vt:lpstr>
      <vt:lpstr>SO.08 - Oskořínek - závor...</vt:lpstr>
      <vt:lpstr>SO.09 - Kladno Dubí - útu...</vt:lpstr>
      <vt:lpstr>SO.10 - Praha Vyšehrad - ...</vt:lpstr>
      <vt:lpstr>SO.11 - Svojetín - výh. s...</vt:lpstr>
      <vt:lpstr>SO.12 - Mutějovice žst. -...</vt:lpstr>
      <vt:lpstr>SO.13 - Benešov u Prahy -...</vt:lpstr>
      <vt:lpstr>Pokyny pro vyplnění</vt:lpstr>
      <vt:lpstr>'Rekapitulace stavby'!Názvy_tisku</vt:lpstr>
      <vt:lpstr>'SO.01 - Újezd 56 - str.d....'!Názvy_tisku</vt:lpstr>
      <vt:lpstr>'SO.02 - Sedlčany - kolejo...'!Názvy_tisku</vt:lpstr>
      <vt:lpstr>'SO.03 - Praha Žižkov - do...'!Názvy_tisku</vt:lpstr>
      <vt:lpstr>'SO.04 - Chrášťany - výhyb...'!Názvy_tisku</vt:lpstr>
      <vt:lpstr>'SO.05 - Chrášťany - výhyb...'!Názvy_tisku</vt:lpstr>
      <vt:lpstr>'SO.06 - Milostín - sklad ...'!Názvy_tisku</vt:lpstr>
      <vt:lpstr>'SO.07 - Milostín - útulek...'!Názvy_tisku</vt:lpstr>
      <vt:lpstr>'SO.08 - Oskořínek - závor...'!Názvy_tisku</vt:lpstr>
      <vt:lpstr>'SO.09 - Kladno Dubí - útu...'!Názvy_tisku</vt:lpstr>
      <vt:lpstr>'SO.10 - Praha Vyšehrad - ...'!Názvy_tisku</vt:lpstr>
      <vt:lpstr>'SO.11 - Svojetín - výh. s...'!Názvy_tisku</vt:lpstr>
      <vt:lpstr>'SO.12 - Mutějovice žst. -...'!Názvy_tisku</vt:lpstr>
      <vt:lpstr>'SO.13 - Benešov u Prahy -...'!Názvy_tisku</vt:lpstr>
      <vt:lpstr>'Pokyny pro vyplnění'!Oblast_tisku</vt:lpstr>
      <vt:lpstr>'Rekapitulace stavby'!Oblast_tisku</vt:lpstr>
      <vt:lpstr>'SO.01 - Újezd 56 - str.d....'!Oblast_tisku</vt:lpstr>
      <vt:lpstr>'SO.02 - Sedlčany - kolejo...'!Oblast_tisku</vt:lpstr>
      <vt:lpstr>'SO.03 - Praha Žižkov - do...'!Oblast_tisku</vt:lpstr>
      <vt:lpstr>'SO.04 - Chrášťany - výhyb...'!Oblast_tisku</vt:lpstr>
      <vt:lpstr>'SO.05 - Chrášťany - výhyb...'!Oblast_tisku</vt:lpstr>
      <vt:lpstr>'SO.06 - Milostín - sklad ...'!Oblast_tisku</vt:lpstr>
      <vt:lpstr>'SO.07 - Milostín - útulek...'!Oblast_tisku</vt:lpstr>
      <vt:lpstr>'SO.08 - Oskořínek - závor...'!Oblast_tisku</vt:lpstr>
      <vt:lpstr>'SO.09 - Kladno Dubí - útu...'!Oblast_tisku</vt:lpstr>
      <vt:lpstr>'SO.10 - Praha Vyšehrad - ...'!Oblast_tisku</vt:lpstr>
      <vt:lpstr>'SO.11 - Svojetín - výh. s...'!Oblast_tisku</vt:lpstr>
      <vt:lpstr>'SO.12 - Mutějovice žst. -...'!Oblast_tisku</vt:lpstr>
      <vt:lpstr>'SO.13 - Benešov u Prahy -...'!Oblast_tisku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Malý Lukáš</dc:creator>
  <cp:lastModifiedBy>Malý Lukáš</cp:lastModifiedBy>
  <dcterms:created xsi:type="dcterms:W3CDTF">2019-12-03T05:45:39Z</dcterms:created>
  <dcterms:modified xsi:type="dcterms:W3CDTF">2019-12-03T05:46:10Z</dcterms:modified>
</cp:coreProperties>
</file>